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Исходные данные" sheetId="1" r:id="rId1"/>
    <sheet name="Результаты" sheetId="2" r:id="rId2"/>
  </sheets>
  <definedNames>
    <definedName name="Таблица_составлена_www.kadrof.ru">'Исходные данные'!$A$11</definedName>
  </definedNames>
  <calcPr fullCalcOnLoad="1"/>
</workbook>
</file>

<file path=xl/sharedStrings.xml><?xml version="1.0" encoding="utf-8"?>
<sst xmlns="http://schemas.openxmlformats.org/spreadsheetml/2006/main" count="31" uniqueCount="25">
  <si>
    <t>Ваш возраст</t>
  </si>
  <si>
    <t>Ваш возраст, лет</t>
  </si>
  <si>
    <t>Возраст, когда Вы хотите перестать работать</t>
  </si>
  <si>
    <t>Доля дохода, который Вы хотите откладывать</t>
  </si>
  <si>
    <t>лет</t>
  </si>
  <si>
    <t>руб.</t>
  </si>
  <si>
    <t>процент</t>
  </si>
  <si>
    <t>Курс доллара на начало расчета, руб. за $</t>
  </si>
  <si>
    <t>Год</t>
  </si>
  <si>
    <t>Средняя инфляция, % в год</t>
  </si>
  <si>
    <t>Среднее изменение курса доллара, % в год</t>
  </si>
  <si>
    <t>Средний доход на инвестиции, %</t>
  </si>
  <si>
    <t>Ваш доход с учетом инфляции, руб.</t>
  </si>
  <si>
    <t>Вы отложили, руб.</t>
  </si>
  <si>
    <t>Проценты на инвестиции, руб.</t>
  </si>
  <si>
    <t>Итого капитал, руб.</t>
  </si>
  <si>
    <t>Курс доллара, руб.</t>
  </si>
  <si>
    <t>Ваш капитал, $</t>
  </si>
  <si>
    <t>Капитал на начало года, руб.</t>
  </si>
  <si>
    <t xml:space="preserve">Вы выйдете на пенсию в </t>
  </si>
  <si>
    <t>Ваш капитал к этому времени составит</t>
  </si>
  <si>
    <t>USD</t>
  </si>
  <si>
    <t>руб. в месяц</t>
  </si>
  <si>
    <r>
      <rPr>
        <sz val="18"/>
        <rFont val="Calibri"/>
        <family val="2"/>
      </rPr>
      <t xml:space="preserve">Таблица составлена </t>
    </r>
    <r>
      <rPr>
        <u val="single"/>
        <sz val="18"/>
        <color indexed="12"/>
        <rFont val="Calibri"/>
        <family val="2"/>
      </rPr>
      <t>www.kadrof.ru</t>
    </r>
  </si>
  <si>
    <t>Ваш средний доход в месяц, руб.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</si>
</sst>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"/>
    <numFmt numFmtId="16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8"/>
      <color indexed="12"/>
      <name val="Calibri"/>
      <family val="2"/>
    </font>
    <font>
      <sz val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2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1499900072813034"/>
      <name val="Calibri"/>
      <family val="2"/>
    </font>
    <font>
      <u val="single"/>
      <sz val="18"/>
      <color theme="10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center" vertical="center"/>
    </xf>
    <xf numFmtId="3" fontId="32" fillId="0" borderId="0" xfId="0" applyNumberFormat="1" applyFont="1" applyAlignment="1">
      <alignment horizontal="center" vertical="center"/>
    </xf>
    <xf numFmtId="164" fontId="32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/>
    </xf>
    <xf numFmtId="0" fontId="0" fillId="6" borderId="10" xfId="0" applyFill="1" applyBorder="1" applyAlignment="1">
      <alignment horizontal="center" vertical="center" wrapText="1"/>
    </xf>
    <xf numFmtId="0" fontId="0" fillId="4" borderId="0" xfId="0" applyFill="1" applyAlignment="1">
      <alignment/>
    </xf>
    <xf numFmtId="3" fontId="0" fillId="4" borderId="0" xfId="0" applyNumberFormat="1" applyFill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3" fillId="2" borderId="11" xfId="42" applyFont="1" applyFill="1" applyBorder="1" applyAlignment="1" applyProtection="1">
      <alignment horizontal="center" vertical="center"/>
      <protection/>
    </xf>
    <xf numFmtId="0" fontId="44" fillId="2" borderId="12" xfId="0" applyFont="1" applyFill="1" applyBorder="1" applyAlignment="1">
      <alignment horizontal="center" vertical="center"/>
    </xf>
    <xf numFmtId="0" fontId="44" fillId="2" borderId="13" xfId="0" applyFont="1" applyFill="1" applyBorder="1" applyAlignment="1">
      <alignment horizontal="center" vertical="center"/>
    </xf>
    <xf numFmtId="0" fontId="0" fillId="4" borderId="0" xfId="0" applyFill="1" applyAlignment="1">
      <alignment horizontal="right"/>
    </xf>
    <xf numFmtId="0" fontId="43" fillId="2" borderId="14" xfId="42" applyFont="1" applyFill="1" applyBorder="1" applyAlignment="1" applyProtection="1">
      <alignment horizontal="center" vertical="center"/>
      <protection/>
    </xf>
    <xf numFmtId="0" fontId="43" fillId="2" borderId="0" xfId="42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adrof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adrof.ru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0.7109375" style="0" customWidth="1"/>
    <col min="2" max="2" width="10.7109375" style="1" customWidth="1"/>
    <col min="3" max="3" width="12.28125" style="0" bestFit="1" customWidth="1"/>
  </cols>
  <sheetData>
    <row r="1" spans="1:3" s="2" customFormat="1" ht="30" customHeight="1">
      <c r="A1" s="2" t="s">
        <v>1</v>
      </c>
      <c r="B1" s="3">
        <v>25</v>
      </c>
      <c r="C1" s="2" t="s">
        <v>4</v>
      </c>
    </row>
    <row r="2" spans="1:3" s="2" customFormat="1" ht="30" customHeight="1">
      <c r="A2" s="2" t="s">
        <v>2</v>
      </c>
      <c r="B2" s="3">
        <v>70</v>
      </c>
      <c r="C2" s="2" t="s">
        <v>4</v>
      </c>
    </row>
    <row r="3" spans="1:3" s="2" customFormat="1" ht="30" customHeight="1">
      <c r="A3" s="2" t="s">
        <v>24</v>
      </c>
      <c r="B3" s="4">
        <v>50000</v>
      </c>
      <c r="C3" s="2" t="s">
        <v>22</v>
      </c>
    </row>
    <row r="4" spans="1:3" s="2" customFormat="1" ht="30" customHeight="1">
      <c r="A4" s="2" t="s">
        <v>3</v>
      </c>
      <c r="B4" s="5">
        <v>0.35</v>
      </c>
      <c r="C4" s="2" t="s">
        <v>6</v>
      </c>
    </row>
    <row r="5" spans="1:3" s="2" customFormat="1" ht="30" customHeight="1">
      <c r="A5" s="2" t="s">
        <v>9</v>
      </c>
      <c r="B5" s="5">
        <v>0.085</v>
      </c>
      <c r="C5" s="2" t="s">
        <v>6</v>
      </c>
    </row>
    <row r="6" spans="1:3" s="2" customFormat="1" ht="30" customHeight="1">
      <c r="A6" s="2" t="s">
        <v>10</v>
      </c>
      <c r="B6" s="5">
        <v>0.05</v>
      </c>
      <c r="C6" s="2" t="s">
        <v>6</v>
      </c>
    </row>
    <row r="7" spans="1:3" s="6" customFormat="1" ht="30" customHeight="1">
      <c r="A7" s="6" t="s">
        <v>7</v>
      </c>
      <c r="B7" s="3">
        <v>57</v>
      </c>
      <c r="C7" s="6" t="s">
        <v>5</v>
      </c>
    </row>
    <row r="8" spans="1:3" s="2" customFormat="1" ht="30" customHeight="1">
      <c r="A8" s="2" t="s">
        <v>11</v>
      </c>
      <c r="B8" s="5">
        <v>0.1</v>
      </c>
      <c r="C8" s="2" t="s">
        <v>6</v>
      </c>
    </row>
    <row r="10" ht="15.75" thickBot="1"/>
    <row r="11" spans="1:3" ht="49.5" customHeight="1" thickBot="1">
      <c r="A11" s="14" t="s">
        <v>23</v>
      </c>
      <c r="B11" s="15"/>
      <c r="C11" s="16"/>
    </row>
  </sheetData>
  <sheetProtection formatCells="0"/>
  <mergeCells count="1">
    <mergeCell ref="A11:C11"/>
  </mergeCells>
  <hyperlinks>
    <hyperlink ref="A11" r:id="rId1" display="www.kadrof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10"/>
  <sheetViews>
    <sheetView zoomScalePageLayoutView="0" workbookViewId="0" topLeftCell="A1">
      <selection activeCell="D2" sqref="D2"/>
    </sheetView>
  </sheetViews>
  <sheetFormatPr defaultColWidth="9.140625" defaultRowHeight="15"/>
  <cols>
    <col min="3" max="9" width="20.7109375" style="0" customWidth="1"/>
    <col min="10" max="10" width="9.140625" style="12" customWidth="1"/>
  </cols>
  <sheetData>
    <row r="2" spans="1:5" ht="15">
      <c r="A2" s="17" t="s">
        <v>19</v>
      </c>
      <c r="B2" s="17"/>
      <c r="C2" s="17"/>
      <c r="D2" s="11">
        <f>'Исходные данные'!$B$2</f>
        <v>70</v>
      </c>
      <c r="E2" s="10" t="s">
        <v>4</v>
      </c>
    </row>
    <row r="3" spans="1:5" ht="15">
      <c r="A3" s="17" t="s">
        <v>20</v>
      </c>
      <c r="B3" s="17"/>
      <c r="C3" s="17"/>
      <c r="D3" s="11">
        <f>$J$108</f>
        <v>1026312.218707743</v>
      </c>
      <c r="E3" s="10" t="s">
        <v>21</v>
      </c>
    </row>
    <row r="6" spans="1:10" s="7" customFormat="1" ht="30" customHeight="1">
      <c r="A6" s="9" t="s">
        <v>8</v>
      </c>
      <c r="B6" s="9" t="s">
        <v>0</v>
      </c>
      <c r="C6" s="9" t="s">
        <v>12</v>
      </c>
      <c r="D6" s="9" t="s">
        <v>13</v>
      </c>
      <c r="E6" s="9" t="s">
        <v>18</v>
      </c>
      <c r="F6" s="9" t="s">
        <v>14</v>
      </c>
      <c r="G6" s="9" t="s">
        <v>15</v>
      </c>
      <c r="H6" s="9" t="s">
        <v>16</v>
      </c>
      <c r="I6" s="9" t="s">
        <v>17</v>
      </c>
      <c r="J6" s="13"/>
    </row>
    <row r="7" spans="1:9" ht="15">
      <c r="A7" s="1">
        <v>2015</v>
      </c>
      <c r="B7" s="1">
        <f>'Исходные данные'!$B$1</f>
        <v>25</v>
      </c>
      <c r="C7" s="8">
        <f>'Исходные данные'!$B$3*12</f>
        <v>600000</v>
      </c>
      <c r="D7" s="8">
        <f>$C7*'Исходные данные'!$B$4</f>
        <v>210000</v>
      </c>
      <c r="E7" s="8">
        <v>0</v>
      </c>
      <c r="F7" s="8">
        <f>$E7*'Исходные данные'!$B$8</f>
        <v>0</v>
      </c>
      <c r="G7" s="8">
        <f>$D7+$E7+$F7</f>
        <v>210000</v>
      </c>
      <c r="H7" s="8">
        <f>'Исходные данные'!$B$7</f>
        <v>57</v>
      </c>
      <c r="I7" s="8">
        <f>$G7/$H7</f>
        <v>3684.2105263157896</v>
      </c>
    </row>
    <row r="8" spans="1:10" ht="15">
      <c r="A8" s="1">
        <v>2016</v>
      </c>
      <c r="B8" s="1">
        <f>$B7+1</f>
        <v>26</v>
      </c>
      <c r="C8" s="8">
        <f>IF(($A8-$A$7)&lt;=('Исходные данные'!$B$2-'Исходные данные'!$B$1),$C7*(1+'Исходные данные'!$B$5),0)</f>
        <v>651000</v>
      </c>
      <c r="D8" s="8">
        <f>$C8*'Исходные данные'!$B$4</f>
        <v>227850</v>
      </c>
      <c r="E8" s="8">
        <f>$G7</f>
        <v>210000</v>
      </c>
      <c r="F8" s="8">
        <f>$E8*'Исходные данные'!$B$8</f>
        <v>21000</v>
      </c>
      <c r="G8" s="8">
        <f aca="true" t="shared" si="0" ref="G8:G71">$D8+$E8+$F8</f>
        <v>458850</v>
      </c>
      <c r="H8" s="8">
        <f>$H7*(1+'Исходные данные'!$B$6)</f>
        <v>59.85</v>
      </c>
      <c r="I8" s="8">
        <f aca="true" t="shared" si="1" ref="I8:I71">$G8/$H8</f>
        <v>7666.666666666666</v>
      </c>
      <c r="J8" s="12">
        <f>IF(($A8-$A$7)=('Исходные данные'!$B$2-'Исходные данные'!$B$1),Результаты!I8,0)</f>
        <v>0</v>
      </c>
    </row>
    <row r="9" spans="1:10" ht="15">
      <c r="A9" s="1">
        <v>2017</v>
      </c>
      <c r="B9" s="1">
        <f aca="true" t="shared" si="2" ref="B9:B72">$B8+1</f>
        <v>27</v>
      </c>
      <c r="C9" s="8">
        <f>IF(($A9-$A$7)&lt;=('Исходные данные'!$B$2-'Исходные данные'!$B$1),$C8*(1+'Исходные данные'!$B$5),0)</f>
        <v>706335</v>
      </c>
      <c r="D9" s="8">
        <f>$C9*'Исходные данные'!$B$4</f>
        <v>247217.24999999997</v>
      </c>
      <c r="E9" s="8">
        <f aca="true" t="shared" si="3" ref="E9:E72">$G8</f>
        <v>458850</v>
      </c>
      <c r="F9" s="8">
        <f>$E9*'Исходные данные'!$B$8</f>
        <v>45885</v>
      </c>
      <c r="G9" s="8">
        <f t="shared" si="0"/>
        <v>751952.25</v>
      </c>
      <c r="H9" s="8">
        <f>$H8*(1+'Исходные данные'!$B$6)</f>
        <v>62.8425</v>
      </c>
      <c r="I9" s="8">
        <f t="shared" si="1"/>
        <v>11965.664160401002</v>
      </c>
      <c r="J9" s="12">
        <f>IF(($A9-$A$7)=('Исходные данные'!$B$2-'Исходные данные'!$B$1),Результаты!I9,0)</f>
        <v>0</v>
      </c>
    </row>
    <row r="10" spans="1:10" ht="15">
      <c r="A10" s="1">
        <v>2018</v>
      </c>
      <c r="B10" s="1">
        <f t="shared" si="2"/>
        <v>28</v>
      </c>
      <c r="C10" s="8">
        <f>IF(($A10-$A$7)&lt;=('Исходные данные'!$B$2-'Исходные данные'!$B$1),$C9*(1+'Исходные данные'!$B$5),0)</f>
        <v>766373.475</v>
      </c>
      <c r="D10" s="8">
        <f>$C10*'Исходные данные'!$B$4</f>
        <v>268230.71625</v>
      </c>
      <c r="E10" s="8">
        <f t="shared" si="3"/>
        <v>751952.25</v>
      </c>
      <c r="F10" s="8">
        <f>$E10*'Исходные данные'!$B$8</f>
        <v>75195.225</v>
      </c>
      <c r="G10" s="8">
        <f t="shared" si="0"/>
        <v>1095378.1912500001</v>
      </c>
      <c r="H10" s="8">
        <f>$H9*(1+'Исходные данные'!$B$6)</f>
        <v>65.98462500000001</v>
      </c>
      <c r="I10" s="8">
        <f t="shared" si="1"/>
        <v>16600.50642479214</v>
      </c>
      <c r="J10" s="12">
        <f>IF(($A10-$A$7)=('Исходные данные'!$B$2-'Исходные данные'!$B$1),Результаты!I10,0)</f>
        <v>0</v>
      </c>
    </row>
    <row r="11" spans="1:10" ht="15">
      <c r="A11" s="1">
        <v>2019</v>
      </c>
      <c r="B11" s="1">
        <f t="shared" si="2"/>
        <v>29</v>
      </c>
      <c r="C11" s="8">
        <f>IF(($A11-$A$7)&lt;=('Исходные данные'!$B$2-'Исходные данные'!$B$1),$C10*(1+'Исходные данные'!$B$5),0)</f>
        <v>831515.2203749999</v>
      </c>
      <c r="D11" s="8">
        <f>$C11*'Исходные данные'!$B$4</f>
        <v>291030.32713124994</v>
      </c>
      <c r="E11" s="8">
        <f t="shared" si="3"/>
        <v>1095378.1912500001</v>
      </c>
      <c r="F11" s="8">
        <f>$E11*'Исходные данные'!$B$8</f>
        <v>109537.81912500002</v>
      </c>
      <c r="G11" s="8">
        <f t="shared" si="0"/>
        <v>1495946.33750625</v>
      </c>
      <c r="H11" s="8">
        <f>$H10*(1+'Исходные данные'!$B$6)</f>
        <v>69.28385625000001</v>
      </c>
      <c r="I11" s="8">
        <f t="shared" si="1"/>
        <v>21591.557088109537</v>
      </c>
      <c r="J11" s="12">
        <f>IF(($A11-$A$7)=('Исходные данные'!$B$2-'Исходные данные'!$B$1),Результаты!I11,0)</f>
        <v>0</v>
      </c>
    </row>
    <row r="12" spans="1:10" ht="15">
      <c r="A12" s="1">
        <v>2020</v>
      </c>
      <c r="B12" s="1">
        <f t="shared" si="2"/>
        <v>30</v>
      </c>
      <c r="C12" s="8">
        <f>IF(($A12-$A$7)&lt;=('Исходные данные'!$B$2-'Исходные данные'!$B$1),$C11*(1+'Исходные данные'!$B$5),0)</f>
        <v>902194.0141068749</v>
      </c>
      <c r="D12" s="8">
        <f>$C12*'Исходные данные'!$B$4</f>
        <v>315767.9049374062</v>
      </c>
      <c r="E12" s="8">
        <f t="shared" si="3"/>
        <v>1495946.33750625</v>
      </c>
      <c r="F12" s="8">
        <f>$E12*'Исходные данные'!$B$8</f>
        <v>149594.633750625</v>
      </c>
      <c r="G12" s="8">
        <f t="shared" si="0"/>
        <v>1961308.876194281</v>
      </c>
      <c r="H12" s="8">
        <f>$H11*(1+'Исходные данные'!$B$6)</f>
        <v>72.74804906250002</v>
      </c>
      <c r="I12" s="8">
        <f t="shared" si="1"/>
        <v>26960.295175878353</v>
      </c>
      <c r="J12" s="12">
        <f>IF(($A12-$A$7)=('Исходные данные'!$B$2-'Исходные данные'!$B$1),Результаты!I12,0)</f>
        <v>0</v>
      </c>
    </row>
    <row r="13" spans="1:10" ht="15">
      <c r="A13" s="1">
        <v>2021</v>
      </c>
      <c r="B13" s="1">
        <f t="shared" si="2"/>
        <v>31</v>
      </c>
      <c r="C13" s="8">
        <f>IF(($A13-$A$7)&lt;=('Исходные данные'!$B$2-'Исходные данные'!$B$1),$C12*(1+'Исходные данные'!$B$5),0)</f>
        <v>978880.5053059593</v>
      </c>
      <c r="D13" s="8">
        <f>$C13*'Исходные данные'!$B$4</f>
        <v>342608.1768570857</v>
      </c>
      <c r="E13" s="8">
        <f t="shared" si="3"/>
        <v>1961308.876194281</v>
      </c>
      <c r="F13" s="8">
        <f>$E13*'Исходные данные'!$B$8</f>
        <v>196130.8876194281</v>
      </c>
      <c r="G13" s="8">
        <f t="shared" si="0"/>
        <v>2500047.940670795</v>
      </c>
      <c r="H13" s="8">
        <f>$H12*(1+'Исходные данные'!$B$6)</f>
        <v>76.38545151562502</v>
      </c>
      <c r="I13" s="8">
        <f t="shared" si="1"/>
        <v>32729.373081723523</v>
      </c>
      <c r="J13" s="12">
        <f>IF(($A13-$A$7)=('Исходные данные'!$B$2-'Исходные данные'!$B$1),Результаты!I13,0)</f>
        <v>0</v>
      </c>
    </row>
    <row r="14" spans="1:10" ht="15">
      <c r="A14" s="1">
        <v>2022</v>
      </c>
      <c r="B14" s="1">
        <f t="shared" si="2"/>
        <v>32</v>
      </c>
      <c r="C14" s="8">
        <f>IF(($A14-$A$7)&lt;=('Исходные данные'!$B$2-'Исходные данные'!$B$1),$C13*(1+'Исходные данные'!$B$5),0)</f>
        <v>1062085.3482569659</v>
      </c>
      <c r="D14" s="8">
        <f>$C14*'Исходные данные'!$B$4</f>
        <v>371729.871889938</v>
      </c>
      <c r="E14" s="8">
        <f t="shared" si="3"/>
        <v>2500047.940670795</v>
      </c>
      <c r="F14" s="8">
        <f>$E14*'Исходные данные'!$B$8</f>
        <v>250004.7940670795</v>
      </c>
      <c r="G14" s="8">
        <f t="shared" si="0"/>
        <v>3121782.6066278126</v>
      </c>
      <c r="H14" s="8">
        <f>$H13*(1+'Исходные данные'!$B$6)</f>
        <v>80.20472409140628</v>
      </c>
      <c r="I14" s="8">
        <f t="shared" si="1"/>
        <v>38922.677460619845</v>
      </c>
      <c r="J14" s="12">
        <f>IF(($A14-$A$7)=('Исходные данные'!$B$2-'Исходные данные'!$B$1),Результаты!I14,0)</f>
        <v>0</v>
      </c>
    </row>
    <row r="15" spans="1:10" ht="15">
      <c r="A15" s="1">
        <v>2023</v>
      </c>
      <c r="B15" s="1">
        <f t="shared" si="2"/>
        <v>33</v>
      </c>
      <c r="C15" s="8">
        <f>IF(($A15-$A$7)&lt;=('Исходные данные'!$B$2-'Исходные данные'!$B$1),$C14*(1+'Исходные данные'!$B$5),0)</f>
        <v>1152362.602858808</v>
      </c>
      <c r="D15" s="8">
        <f>$C15*'Исходные данные'!$B$4</f>
        <v>403326.91100058274</v>
      </c>
      <c r="E15" s="8">
        <f t="shared" si="3"/>
        <v>3121782.6066278126</v>
      </c>
      <c r="F15" s="8">
        <f>$E15*'Исходные данные'!$B$8</f>
        <v>312178.26066278125</v>
      </c>
      <c r="G15" s="8">
        <f t="shared" si="0"/>
        <v>3837287.7782911765</v>
      </c>
      <c r="H15" s="8">
        <f>$H14*(1+'Исходные данные'!$B$6)</f>
        <v>84.2149602959766</v>
      </c>
      <c r="I15" s="8">
        <f t="shared" si="1"/>
        <v>45565.393189106624</v>
      </c>
      <c r="J15" s="12">
        <f>IF(($A15-$A$7)=('Исходные данные'!$B$2-'Исходные данные'!$B$1),Результаты!I15,0)</f>
        <v>0</v>
      </c>
    </row>
    <row r="16" spans="1:10" ht="15">
      <c r="A16" s="1">
        <v>2024</v>
      </c>
      <c r="B16" s="1">
        <f t="shared" si="2"/>
        <v>34</v>
      </c>
      <c r="C16" s="8">
        <f>IF(($A16-$A$7)&lt;=('Исходные данные'!$B$2-'Исходные данные'!$B$1),$C15*(1+'Исходные данные'!$B$5),0)</f>
        <v>1250313.4241018065</v>
      </c>
      <c r="D16" s="8">
        <f>$C16*'Исходные данные'!$B$4</f>
        <v>437609.6984356322</v>
      </c>
      <c r="E16" s="8">
        <f t="shared" si="3"/>
        <v>3837287.7782911765</v>
      </c>
      <c r="F16" s="8">
        <f>$E16*'Исходные данные'!$B$8</f>
        <v>383728.77782911767</v>
      </c>
      <c r="G16" s="8">
        <f t="shared" si="0"/>
        <v>4658626.254555927</v>
      </c>
      <c r="H16" s="8">
        <f>$H15*(1+'Исходные данные'!$B$6)</f>
        <v>88.42570831077543</v>
      </c>
      <c r="I16" s="8">
        <f t="shared" si="1"/>
        <v>52684.070544088965</v>
      </c>
      <c r="J16" s="12">
        <f>IF(($A16-$A$7)=('Исходные данные'!$B$2-'Исходные данные'!$B$1),Результаты!I16,0)</f>
        <v>0</v>
      </c>
    </row>
    <row r="17" spans="1:10" ht="15">
      <c r="A17" s="1">
        <v>2025</v>
      </c>
      <c r="B17" s="1">
        <f t="shared" si="2"/>
        <v>35</v>
      </c>
      <c r="C17" s="8">
        <f>IF(($A17-$A$7)&lt;=('Исходные данные'!$B$2-'Исходные данные'!$B$1),$C16*(1+'Исходные данные'!$B$5),0)</f>
        <v>1356590.06515046</v>
      </c>
      <c r="D17" s="8">
        <f>$C17*'Исходные данные'!$B$4</f>
        <v>474806.52280266094</v>
      </c>
      <c r="E17" s="8">
        <f t="shared" si="3"/>
        <v>4658626.254555927</v>
      </c>
      <c r="F17" s="8">
        <f>$E17*'Исходные данные'!$B$8</f>
        <v>465862.6254555927</v>
      </c>
      <c r="G17" s="8">
        <f t="shared" si="0"/>
        <v>5599295.402814181</v>
      </c>
      <c r="H17" s="8">
        <f>$H16*(1+'Исходные данные'!$B$6)</f>
        <v>92.84699372631421</v>
      </c>
      <c r="I17" s="8">
        <f t="shared" si="1"/>
        <v>60306.69575925384</v>
      </c>
      <c r="J17" s="12">
        <f>IF(($A17-$A$7)=('Исходные данные'!$B$2-'Исходные данные'!$B$1),Результаты!I17,0)</f>
        <v>0</v>
      </c>
    </row>
    <row r="18" spans="1:10" ht="15">
      <c r="A18" s="1">
        <v>2026</v>
      </c>
      <c r="B18" s="1">
        <f t="shared" si="2"/>
        <v>36</v>
      </c>
      <c r="C18" s="8">
        <f>IF(($A18-$A$7)&lt;=('Исходные данные'!$B$2-'Исходные данные'!$B$1),$C17*(1+'Исходные данные'!$B$5),0)</f>
        <v>1471900.220688249</v>
      </c>
      <c r="D18" s="8">
        <f>$C18*'Исходные данные'!$B$4</f>
        <v>515165.0772408871</v>
      </c>
      <c r="E18" s="8">
        <f t="shared" si="3"/>
        <v>5599295.402814181</v>
      </c>
      <c r="F18" s="8">
        <f>$E18*'Исходные данные'!$B$8</f>
        <v>559929.5402814181</v>
      </c>
      <c r="G18" s="8">
        <f t="shared" si="0"/>
        <v>6674390.0203364855</v>
      </c>
      <c r="H18" s="8">
        <f>$H17*(1+'Исходные данные'!$B$6)</f>
        <v>97.48934341262992</v>
      </c>
      <c r="I18" s="8">
        <f t="shared" si="1"/>
        <v>68462.76512589381</v>
      </c>
      <c r="J18" s="12">
        <f>IF(($A18-$A$7)=('Исходные данные'!$B$2-'Исходные данные'!$B$1),Результаты!I18,0)</f>
        <v>0</v>
      </c>
    </row>
    <row r="19" spans="1:10" ht="15">
      <c r="A19" s="1">
        <v>2027</v>
      </c>
      <c r="B19" s="1">
        <f t="shared" si="2"/>
        <v>37</v>
      </c>
      <c r="C19" s="8">
        <f>IF(($A19-$A$7)&lt;=('Исходные данные'!$B$2-'Исходные данные'!$B$1),$C18*(1+'Исходные данные'!$B$5),0)</f>
        <v>1597011.7394467501</v>
      </c>
      <c r="D19" s="8">
        <f>$C19*'Исходные данные'!$B$4</f>
        <v>558954.1088063625</v>
      </c>
      <c r="E19" s="8">
        <f t="shared" si="3"/>
        <v>6674390.0203364855</v>
      </c>
      <c r="F19" s="8">
        <f>$E19*'Исходные данные'!$B$8</f>
        <v>667439.0020336485</v>
      </c>
      <c r="G19" s="8">
        <f t="shared" si="0"/>
        <v>7900783.131176496</v>
      </c>
      <c r="H19" s="8">
        <f>$H18*(1+'Исходные данные'!$B$6)</f>
        <v>102.36381058326143</v>
      </c>
      <c r="I19" s="8">
        <f t="shared" si="1"/>
        <v>77183.36281307248</v>
      </c>
      <c r="J19" s="12">
        <f>IF(($A19-$A$7)=('Исходные данные'!$B$2-'Исходные данные'!$B$1),Результаты!I19,0)</f>
        <v>0</v>
      </c>
    </row>
    <row r="20" spans="1:10" ht="15">
      <c r="A20" s="1">
        <v>2028</v>
      </c>
      <c r="B20" s="1">
        <f t="shared" si="2"/>
        <v>38</v>
      </c>
      <c r="C20" s="8">
        <f>IF(($A20-$A$7)&lt;=('Исходные данные'!$B$2-'Исходные данные'!$B$1),$C19*(1+'Исходные данные'!$B$5),0)</f>
        <v>1732757.7372997238</v>
      </c>
      <c r="D20" s="8">
        <f>$C20*'Исходные данные'!$B$4</f>
        <v>606465.2080549033</v>
      </c>
      <c r="E20" s="8">
        <f t="shared" si="3"/>
        <v>7900783.131176496</v>
      </c>
      <c r="F20" s="8">
        <f>$E20*'Исходные данные'!$B$8</f>
        <v>790078.3131176496</v>
      </c>
      <c r="G20" s="8">
        <f t="shared" si="0"/>
        <v>9297326.65234905</v>
      </c>
      <c r="H20" s="8">
        <f>$H19*(1+'Исходные данные'!$B$6)</f>
        <v>107.4820011124245</v>
      </c>
      <c r="I20" s="8">
        <f t="shared" si="1"/>
        <v>86501.24259060073</v>
      </c>
      <c r="J20" s="12">
        <f>IF(($A20-$A$7)=('Исходные данные'!$B$2-'Исходные данные'!$B$1),Результаты!I20,0)</f>
        <v>0</v>
      </c>
    </row>
    <row r="21" spans="1:10" ht="15">
      <c r="A21" s="1">
        <v>2029</v>
      </c>
      <c r="B21" s="1">
        <f t="shared" si="2"/>
        <v>39</v>
      </c>
      <c r="C21" s="8">
        <f>IF(($A21-$A$7)&lt;=('Исходные данные'!$B$2-'Исходные данные'!$B$1),$C20*(1+'Исходные данные'!$B$5),0)</f>
        <v>1880042.1449702003</v>
      </c>
      <c r="D21" s="8">
        <f>$C21*'Исходные данные'!$B$4</f>
        <v>658014.75073957</v>
      </c>
      <c r="E21" s="8">
        <f t="shared" si="3"/>
        <v>9297326.65234905</v>
      </c>
      <c r="F21" s="8">
        <f>$E21*'Исходные данные'!$B$8</f>
        <v>929732.665234905</v>
      </c>
      <c r="G21" s="8">
        <f t="shared" si="0"/>
        <v>10885074.068323525</v>
      </c>
      <c r="H21" s="8">
        <f>$H20*(1+'Исходные данные'!$B$6)</f>
        <v>112.85610116804573</v>
      </c>
      <c r="I21" s="8">
        <f t="shared" si="1"/>
        <v>96450.91364724147</v>
      </c>
      <c r="J21" s="12">
        <f>IF(($A21-$A$7)=('Исходные данные'!$B$2-'Исходные данные'!$B$1),Результаты!I21,0)</f>
        <v>0</v>
      </c>
    </row>
    <row r="22" spans="1:10" ht="15">
      <c r="A22" s="1">
        <v>2030</v>
      </c>
      <c r="B22" s="1">
        <f t="shared" si="2"/>
        <v>40</v>
      </c>
      <c r="C22" s="8">
        <f>IF(($A22-$A$7)&lt;=('Исходные данные'!$B$2-'Исходные данные'!$B$1),$C21*(1+'Исходные данные'!$B$5),0)</f>
        <v>2039845.7272926671</v>
      </c>
      <c r="D22" s="8">
        <f>$C22*'Исходные данные'!$B$4</f>
        <v>713946.0045524335</v>
      </c>
      <c r="E22" s="8">
        <f t="shared" si="3"/>
        <v>10885074.068323525</v>
      </c>
      <c r="F22" s="8">
        <f>$E22*'Исходные данные'!$B$8</f>
        <v>1088507.4068323525</v>
      </c>
      <c r="G22" s="8">
        <f t="shared" si="0"/>
        <v>12687527.47970831</v>
      </c>
      <c r="H22" s="8">
        <f>$H21*(1+'Исходные данные'!$B$6)</f>
        <v>118.49890622644801</v>
      </c>
      <c r="I22" s="8">
        <f t="shared" si="1"/>
        <v>107068.73070594262</v>
      </c>
      <c r="J22" s="12">
        <f>IF(($A22-$A$7)=('Исходные данные'!$B$2-'Исходные данные'!$B$1),Результаты!I22,0)</f>
        <v>0</v>
      </c>
    </row>
    <row r="23" spans="1:10" ht="15">
      <c r="A23" s="1">
        <v>2031</v>
      </c>
      <c r="B23" s="1">
        <f t="shared" si="2"/>
        <v>41</v>
      </c>
      <c r="C23" s="8">
        <f>IF(($A23-$A$7)&lt;=('Исходные данные'!$B$2-'Исходные данные'!$B$1),$C22*(1+'Исходные данные'!$B$5),0)</f>
        <v>2213232.614112544</v>
      </c>
      <c r="D23" s="8">
        <f>$C23*'Исходные данные'!$B$4</f>
        <v>774631.4149393903</v>
      </c>
      <c r="E23" s="8">
        <f t="shared" si="3"/>
        <v>12687527.47970831</v>
      </c>
      <c r="F23" s="8">
        <f>$E23*'Исходные данные'!$B$8</f>
        <v>1268752.747970831</v>
      </c>
      <c r="G23" s="8">
        <f t="shared" si="0"/>
        <v>14730911.642618531</v>
      </c>
      <c r="H23" s="8">
        <f>$H22*(1+'Исходные данные'!$B$6)</f>
        <v>124.42385153777042</v>
      </c>
      <c r="I23" s="8">
        <f t="shared" si="1"/>
        <v>118392.9886477335</v>
      </c>
      <c r="J23" s="12">
        <f>IF(($A23-$A$7)=('Исходные данные'!$B$2-'Исходные данные'!$B$1),Результаты!I23,0)</f>
        <v>0</v>
      </c>
    </row>
    <row r="24" spans="1:10" ht="15">
      <c r="A24" s="1">
        <v>2032</v>
      </c>
      <c r="B24" s="1">
        <f t="shared" si="2"/>
        <v>42</v>
      </c>
      <c r="C24" s="8">
        <f>IF(($A24-$A$7)&lt;=('Исходные данные'!$B$2-'Исходные данные'!$B$1),$C23*(1+'Исходные данные'!$B$5),0)</f>
        <v>2401357.38631211</v>
      </c>
      <c r="D24" s="8">
        <f>$C24*'Исходные данные'!$B$4</f>
        <v>840475.0852092385</v>
      </c>
      <c r="E24" s="8">
        <f t="shared" si="3"/>
        <v>14730911.642618531</v>
      </c>
      <c r="F24" s="8">
        <f>$E24*'Исходные данные'!$B$8</f>
        <v>1473091.1642618533</v>
      </c>
      <c r="G24" s="8">
        <f t="shared" si="0"/>
        <v>17044477.892089624</v>
      </c>
      <c r="H24" s="8">
        <f>$H23*(1+'Исходные данные'!$B$6)</f>
        <v>130.64504411465893</v>
      </c>
      <c r="I24" s="8">
        <f t="shared" si="1"/>
        <v>130464.02186623137</v>
      </c>
      <c r="J24" s="12">
        <f>IF(($A24-$A$7)=('Исходные данные'!$B$2-'Исходные данные'!$B$1),Результаты!I24,0)</f>
        <v>0</v>
      </c>
    </row>
    <row r="25" spans="1:10" ht="15">
      <c r="A25" s="1">
        <v>2033</v>
      </c>
      <c r="B25" s="1">
        <f t="shared" si="2"/>
        <v>43</v>
      </c>
      <c r="C25" s="8">
        <f>IF(($A25-$A$7)&lt;=('Исходные данные'!$B$2-'Исходные данные'!$B$1),$C24*(1+'Исходные данные'!$B$5),0)</f>
        <v>2605472.764148639</v>
      </c>
      <c r="D25" s="8">
        <f>$C25*'Исходные данные'!$B$4</f>
        <v>911915.4674520236</v>
      </c>
      <c r="E25" s="8">
        <f t="shared" si="3"/>
        <v>17044477.892089624</v>
      </c>
      <c r="F25" s="8">
        <f>$E25*'Исходные данные'!$B$8</f>
        <v>1704447.7892089626</v>
      </c>
      <c r="G25" s="8">
        <f t="shared" si="0"/>
        <v>19660841.14875061</v>
      </c>
      <c r="H25" s="8">
        <f>$H24*(1+'Исходные данные'!$B$6)</f>
        <v>137.1772963203919</v>
      </c>
      <c r="I25" s="8">
        <f t="shared" si="1"/>
        <v>143324.30858551597</v>
      </c>
      <c r="J25" s="12">
        <f>IF(($A25-$A$7)=('Исходные данные'!$B$2-'Исходные данные'!$B$1),Результаты!I25,0)</f>
        <v>0</v>
      </c>
    </row>
    <row r="26" spans="1:10" ht="15">
      <c r="A26" s="1">
        <v>2034</v>
      </c>
      <c r="B26" s="1">
        <f t="shared" si="2"/>
        <v>44</v>
      </c>
      <c r="C26" s="8">
        <f>IF(($A26-$A$7)&lt;=('Исходные данные'!$B$2-'Исходные данные'!$B$1),$C25*(1+'Исходные данные'!$B$5),0)</f>
        <v>2826937.9491012734</v>
      </c>
      <c r="D26" s="8">
        <f>$C26*'Исходные данные'!$B$4</f>
        <v>989428.2821854457</v>
      </c>
      <c r="E26" s="8">
        <f t="shared" si="3"/>
        <v>19660841.14875061</v>
      </c>
      <c r="F26" s="8">
        <f>$E26*'Исходные данные'!$B$8</f>
        <v>1966084.1148750612</v>
      </c>
      <c r="G26" s="8">
        <f t="shared" si="0"/>
        <v>22616353.545811117</v>
      </c>
      <c r="H26" s="8">
        <f>$H25*(1+'Исходные данные'!$B$6)</f>
        <v>144.0361611364115</v>
      </c>
      <c r="I26" s="8">
        <f t="shared" si="1"/>
        <v>157018.5803854629</v>
      </c>
      <c r="J26" s="12">
        <f>IF(($A26-$A$7)=('Исходные данные'!$B$2-'Исходные данные'!$B$1),Результаты!I26,0)</f>
        <v>0</v>
      </c>
    </row>
    <row r="27" spans="1:10" ht="15">
      <c r="A27" s="1">
        <v>2035</v>
      </c>
      <c r="B27" s="1">
        <f t="shared" si="2"/>
        <v>45</v>
      </c>
      <c r="C27" s="8">
        <f>IF(($A27-$A$7)&lt;=('Исходные данные'!$B$2-'Исходные данные'!$B$1),$C26*(1+'Исходные данные'!$B$5),0)</f>
        <v>3067227.6747748815</v>
      </c>
      <c r="D27" s="8">
        <f>$C27*'Исходные данные'!$B$4</f>
        <v>1073529.6861712085</v>
      </c>
      <c r="E27" s="8">
        <f t="shared" si="3"/>
        <v>22616353.545811117</v>
      </c>
      <c r="F27" s="8">
        <f>$E27*'Исходные данные'!$B$8</f>
        <v>2261635.3545811116</v>
      </c>
      <c r="G27" s="8">
        <f t="shared" si="0"/>
        <v>25951518.586563434</v>
      </c>
      <c r="H27" s="8">
        <f>$H26*(1+'Исходные данные'!$B$6)</f>
        <v>151.23796919323206</v>
      </c>
      <c r="I27" s="8">
        <f t="shared" si="1"/>
        <v>171593.93719050792</v>
      </c>
      <c r="J27" s="12">
        <f>IF(($A27-$A$7)=('Исходные данные'!$B$2-'Исходные данные'!$B$1),Результаты!I27,0)</f>
        <v>0</v>
      </c>
    </row>
    <row r="28" spans="1:10" ht="15">
      <c r="A28" s="1">
        <v>2036</v>
      </c>
      <c r="B28" s="1">
        <f t="shared" si="2"/>
        <v>46</v>
      </c>
      <c r="C28" s="8">
        <f>IF(($A28-$A$7)&lt;=('Исходные данные'!$B$2-'Исходные данные'!$B$1),$C27*(1+'Исходные данные'!$B$5),0)</f>
        <v>3327942.0271307463</v>
      </c>
      <c r="D28" s="8">
        <f>$C28*'Исходные данные'!$B$4</f>
        <v>1164779.7094957612</v>
      </c>
      <c r="E28" s="8">
        <f t="shared" si="3"/>
        <v>25951518.586563434</v>
      </c>
      <c r="F28" s="8">
        <f>$E28*'Исходные данные'!$B$8</f>
        <v>2595151.8586563435</v>
      </c>
      <c r="G28" s="8">
        <f t="shared" si="0"/>
        <v>29711450.154715538</v>
      </c>
      <c r="H28" s="8">
        <f>$H27*(1+'Исходные данные'!$B$6)</f>
        <v>158.79986765289368</v>
      </c>
      <c r="I28" s="8">
        <f t="shared" si="1"/>
        <v>187099.96799027012</v>
      </c>
      <c r="J28" s="12">
        <f>IF(($A28-$A$7)=('Исходные данные'!$B$2-'Исходные данные'!$B$1),Результаты!I28,0)</f>
        <v>0</v>
      </c>
    </row>
    <row r="29" spans="1:10" ht="15">
      <c r="A29" s="1">
        <v>2037</v>
      </c>
      <c r="B29" s="1">
        <f t="shared" si="2"/>
        <v>47</v>
      </c>
      <c r="C29" s="8">
        <f>IF(($A29-$A$7)&lt;=('Исходные данные'!$B$2-'Исходные данные'!$B$1),$C28*(1+'Исходные данные'!$B$5),0)</f>
        <v>3610817.0994368596</v>
      </c>
      <c r="D29" s="8">
        <f>$C29*'Исходные данные'!$B$4</f>
        <v>1263785.9848029008</v>
      </c>
      <c r="E29" s="8">
        <f t="shared" si="3"/>
        <v>29711450.154715538</v>
      </c>
      <c r="F29" s="8">
        <f>$E29*'Исходные данные'!$B$8</f>
        <v>2971145.015471554</v>
      </c>
      <c r="G29" s="8">
        <f t="shared" si="0"/>
        <v>33946381.154989995</v>
      </c>
      <c r="H29" s="8">
        <f>$H28*(1+'Исходные данные'!$B$6)</f>
        <v>166.73986103553838</v>
      </c>
      <c r="I29" s="8">
        <f t="shared" si="1"/>
        <v>203588.8775735202</v>
      </c>
      <c r="J29" s="12">
        <f>IF(($A29-$A$7)=('Исходные данные'!$B$2-'Исходные данные'!$B$1),Результаты!I29,0)</f>
        <v>0</v>
      </c>
    </row>
    <row r="30" spans="1:10" ht="15">
      <c r="A30" s="1">
        <v>2038</v>
      </c>
      <c r="B30" s="1">
        <f t="shared" si="2"/>
        <v>48</v>
      </c>
      <c r="C30" s="8">
        <f>IF(($A30-$A$7)&lt;=('Исходные данные'!$B$2-'Исходные данные'!$B$1),$C29*(1+'Исходные данные'!$B$5),0)</f>
        <v>3917736.5528889927</v>
      </c>
      <c r="D30" s="8">
        <f>$C30*'Исходные данные'!$B$4</f>
        <v>1371207.7935111474</v>
      </c>
      <c r="E30" s="8">
        <f t="shared" si="3"/>
        <v>33946381.154989995</v>
      </c>
      <c r="F30" s="8">
        <f>$E30*'Исходные данные'!$B$8</f>
        <v>3394638.1154989996</v>
      </c>
      <c r="G30" s="8">
        <f t="shared" si="0"/>
        <v>38712227.06400014</v>
      </c>
      <c r="H30" s="8">
        <f>$H29*(1+'Исходные данные'!$B$6)</f>
        <v>175.0768540873153</v>
      </c>
      <c r="I30" s="8">
        <f t="shared" si="1"/>
        <v>221115.61957066786</v>
      </c>
      <c r="J30" s="12">
        <f>IF(($A30-$A$7)=('Исходные данные'!$B$2-'Исходные данные'!$B$1),Результаты!I30,0)</f>
        <v>0</v>
      </c>
    </row>
    <row r="31" spans="1:10" ht="15">
      <c r="A31" s="1">
        <v>2039</v>
      </c>
      <c r="B31" s="1">
        <f t="shared" si="2"/>
        <v>49</v>
      </c>
      <c r="C31" s="8">
        <f>IF(($A31-$A$7)&lt;=('Исходные данные'!$B$2-'Исходные данные'!$B$1),$C30*(1+'Исходные данные'!$B$5),0)</f>
        <v>4250744.159884557</v>
      </c>
      <c r="D31" s="8">
        <f>$C31*'Исходные данные'!$B$4</f>
        <v>1487760.4559595948</v>
      </c>
      <c r="E31" s="8">
        <f t="shared" si="3"/>
        <v>38712227.06400014</v>
      </c>
      <c r="F31" s="8">
        <f>$E31*'Исходные данные'!$B$8</f>
        <v>3871222.706400014</v>
      </c>
      <c r="G31" s="8">
        <f t="shared" si="0"/>
        <v>44071210.22635975</v>
      </c>
      <c r="H31" s="8">
        <f>$H30*(1+'Исходные данные'!$B$6)</f>
        <v>183.83069679168108</v>
      </c>
      <c r="I31" s="8">
        <f t="shared" si="1"/>
        <v>239738.03611429335</v>
      </c>
      <c r="J31" s="12">
        <f>IF(($A31-$A$7)=('Исходные данные'!$B$2-'Исходные данные'!$B$1),Результаты!I31,0)</f>
        <v>0</v>
      </c>
    </row>
    <row r="32" spans="1:10" ht="15">
      <c r="A32" s="1">
        <v>2040</v>
      </c>
      <c r="B32" s="1">
        <f t="shared" si="2"/>
        <v>50</v>
      </c>
      <c r="C32" s="8">
        <f>IF(($A32-$A$7)&lt;=('Исходные данные'!$B$2-'Исходные данные'!$B$1),$C31*(1+'Исходные данные'!$B$5),0)</f>
        <v>4612057.413474744</v>
      </c>
      <c r="D32" s="8">
        <f>$C32*'Исходные данные'!$B$4</f>
        <v>1614220.0947161603</v>
      </c>
      <c r="E32" s="8">
        <f t="shared" si="3"/>
        <v>44071210.22635975</v>
      </c>
      <c r="F32" s="8">
        <f>$E32*'Исходные данные'!$B$8</f>
        <v>4407121.022635975</v>
      </c>
      <c r="G32" s="8">
        <f t="shared" si="0"/>
        <v>50092551.34371188</v>
      </c>
      <c r="H32" s="8">
        <f>$H31*(1+'Исходные данные'!$B$6)</f>
        <v>193.02223163126513</v>
      </c>
      <c r="I32" s="8">
        <f t="shared" si="1"/>
        <v>259517.00444229064</v>
      </c>
      <c r="J32" s="12">
        <f>IF(($A32-$A$7)=('Исходные данные'!$B$2-'Исходные данные'!$B$1),Результаты!I32,0)</f>
        <v>0</v>
      </c>
    </row>
    <row r="33" spans="1:10" ht="15">
      <c r="A33" s="1">
        <v>2041</v>
      </c>
      <c r="B33" s="1">
        <f t="shared" si="2"/>
        <v>51</v>
      </c>
      <c r="C33" s="8">
        <f>IF(($A33-$A$7)&lt;=('Исходные данные'!$B$2-'Исходные данные'!$B$1),$C32*(1+'Исходные данные'!$B$5),0)</f>
        <v>5004082.293620097</v>
      </c>
      <c r="D33" s="8">
        <f>$C33*'Исходные данные'!$B$4</f>
        <v>1751428.802767034</v>
      </c>
      <c r="E33" s="8">
        <f t="shared" si="3"/>
        <v>50092551.34371188</v>
      </c>
      <c r="F33" s="8">
        <f>$E33*'Исходные данные'!$B$8</f>
        <v>5009255.1343711885</v>
      </c>
      <c r="G33" s="8">
        <f t="shared" si="0"/>
        <v>56853235.280850105</v>
      </c>
      <c r="H33" s="8">
        <f>$H32*(1+'Исходные данные'!$B$6)</f>
        <v>202.6733432128284</v>
      </c>
      <c r="I33" s="8">
        <f t="shared" si="1"/>
        <v>280516.59078396024</v>
      </c>
      <c r="J33" s="12">
        <f>IF(($A33-$A$7)=('Исходные данные'!$B$2-'Исходные данные'!$B$1),Результаты!I33,0)</f>
        <v>0</v>
      </c>
    </row>
    <row r="34" spans="1:10" ht="15">
      <c r="A34" s="1">
        <v>2042</v>
      </c>
      <c r="B34" s="1">
        <f t="shared" si="2"/>
        <v>52</v>
      </c>
      <c r="C34" s="8">
        <f>IF(($A34-$A$7)&lt;=('Исходные данные'!$B$2-'Исходные данные'!$B$1),$C33*(1+'Исходные данные'!$B$5),0)</f>
        <v>5429429.288577805</v>
      </c>
      <c r="D34" s="8">
        <f>$C34*'Исходные данные'!$B$4</f>
        <v>1900300.2510022316</v>
      </c>
      <c r="E34" s="8">
        <f t="shared" si="3"/>
        <v>56853235.280850105</v>
      </c>
      <c r="F34" s="8">
        <f>$E34*'Исходные данные'!$B$8</f>
        <v>5685323.528085011</v>
      </c>
      <c r="G34" s="8">
        <f t="shared" si="0"/>
        <v>64438859.05993734</v>
      </c>
      <c r="H34" s="8">
        <f>$H33*(1+'Исходные данные'!$B$6)</f>
        <v>212.80701037346984</v>
      </c>
      <c r="I34" s="8">
        <f t="shared" si="1"/>
        <v>302804.21188592</v>
      </c>
      <c r="J34" s="12">
        <f>IF(($A34-$A$7)=('Исходные данные'!$B$2-'Исходные данные'!$B$1),Результаты!I34,0)</f>
        <v>0</v>
      </c>
    </row>
    <row r="35" spans="1:10" ht="15">
      <c r="A35" s="1">
        <v>2043</v>
      </c>
      <c r="B35" s="1">
        <f t="shared" si="2"/>
        <v>53</v>
      </c>
      <c r="C35" s="8">
        <f>IF(($A35-$A$7)&lt;=('Исходные данные'!$B$2-'Исходные данные'!$B$1),$C34*(1+'Исходные данные'!$B$5),0)</f>
        <v>5890930.778106919</v>
      </c>
      <c r="D35" s="8">
        <f>$C35*'Исходные данные'!$B$4</f>
        <v>2061825.7723374213</v>
      </c>
      <c r="E35" s="8">
        <f t="shared" si="3"/>
        <v>64438859.05993734</v>
      </c>
      <c r="F35" s="8">
        <f>$E35*'Исходные данные'!$B$8</f>
        <v>6443885.9059937345</v>
      </c>
      <c r="G35" s="8">
        <f t="shared" si="0"/>
        <v>72944570.7382685</v>
      </c>
      <c r="H35" s="8">
        <f>$H34*(1+'Исходные данные'!$B$6)</f>
        <v>223.44736089214334</v>
      </c>
      <c r="I35" s="8">
        <f t="shared" si="1"/>
        <v>326450.8045520322</v>
      </c>
      <c r="J35" s="12">
        <f>IF(($A35-$A$7)=('Исходные данные'!$B$2-'Исходные данные'!$B$1),Результаты!I35,0)</f>
        <v>0</v>
      </c>
    </row>
    <row r="36" spans="1:10" ht="15">
      <c r="A36" s="1">
        <v>2044</v>
      </c>
      <c r="B36" s="1">
        <f t="shared" si="2"/>
        <v>54</v>
      </c>
      <c r="C36" s="8">
        <f>IF(($A36-$A$7)&lt;=('Исходные данные'!$B$2-'Исходные данные'!$B$1),$C35*(1+'Исходные данные'!$B$5),0)</f>
        <v>6391659.894246006</v>
      </c>
      <c r="D36" s="8">
        <f>$C36*'Исходные данные'!$B$4</f>
        <v>2237080.962986102</v>
      </c>
      <c r="E36" s="8">
        <f t="shared" si="3"/>
        <v>72944570.7382685</v>
      </c>
      <c r="F36" s="8">
        <f>$E36*'Исходные данные'!$B$8</f>
        <v>7294457.073826849</v>
      </c>
      <c r="G36" s="8">
        <f t="shared" si="0"/>
        <v>82476108.77508144</v>
      </c>
      <c r="H36" s="8">
        <f>$H35*(1+'Исходные данные'!$B$6)</f>
        <v>234.6197289367505</v>
      </c>
      <c r="I36" s="8">
        <f t="shared" si="1"/>
        <v>351531.0035897092</v>
      </c>
      <c r="J36" s="12">
        <f>IF(($A36-$A$7)=('Исходные данные'!$B$2-'Исходные данные'!$B$1),Результаты!I36,0)</f>
        <v>0</v>
      </c>
    </row>
    <row r="37" spans="1:10" ht="15">
      <c r="A37" s="1">
        <v>2045</v>
      </c>
      <c r="B37" s="1">
        <f t="shared" si="2"/>
        <v>55</v>
      </c>
      <c r="C37" s="8">
        <f>IF(($A37-$A$7)&lt;=('Исходные данные'!$B$2-'Исходные данные'!$B$1),$C36*(1+'Исходные данные'!$B$5),0)</f>
        <v>6934950.985256917</v>
      </c>
      <c r="D37" s="8">
        <f>$C37*'Исходные данные'!$B$4</f>
        <v>2427232.8448399208</v>
      </c>
      <c r="E37" s="8">
        <f t="shared" si="3"/>
        <v>82476108.77508144</v>
      </c>
      <c r="F37" s="8">
        <f>$E37*'Исходные данные'!$B$8</f>
        <v>8247610.877508145</v>
      </c>
      <c r="G37" s="8">
        <f t="shared" si="0"/>
        <v>93150952.4974295</v>
      </c>
      <c r="H37" s="8">
        <f>$H36*(1+'Исходные данные'!$B$6)</f>
        <v>246.35071538358804</v>
      </c>
      <c r="I37" s="8">
        <f t="shared" si="1"/>
        <v>378123.3285740044</v>
      </c>
      <c r="J37" s="12">
        <f>IF(($A37-$A$7)=('Исходные данные'!$B$2-'Исходные данные'!$B$1),Результаты!I37,0)</f>
        <v>0</v>
      </c>
    </row>
    <row r="38" spans="1:10" ht="15">
      <c r="A38" s="1">
        <v>2046</v>
      </c>
      <c r="B38" s="1">
        <f t="shared" si="2"/>
        <v>56</v>
      </c>
      <c r="C38" s="8">
        <f>IF(($A38-$A$7)&lt;=('Исходные данные'!$B$2-'Исходные данные'!$B$1),$C37*(1+'Исходные данные'!$B$5),0)</f>
        <v>7524421.819003754</v>
      </c>
      <c r="D38" s="8">
        <f>$C38*'Исходные данные'!$B$4</f>
        <v>2633547.636651314</v>
      </c>
      <c r="E38" s="8">
        <f t="shared" si="3"/>
        <v>93150952.4974295</v>
      </c>
      <c r="F38" s="8">
        <f>$E38*'Исходные данные'!$B$8</f>
        <v>9315095.249742951</v>
      </c>
      <c r="G38" s="8">
        <f t="shared" si="0"/>
        <v>105099595.38382377</v>
      </c>
      <c r="H38" s="8">
        <f>$H37*(1+'Исходные данные'!$B$6)</f>
        <v>258.6682511527674</v>
      </c>
      <c r="I38" s="8">
        <f t="shared" si="1"/>
        <v>406310.3798608542</v>
      </c>
      <c r="J38" s="12">
        <f>IF(($A38-$A$7)=('Исходные данные'!$B$2-'Исходные данные'!$B$1),Результаты!I38,0)</f>
        <v>0</v>
      </c>
    </row>
    <row r="39" spans="1:10" ht="15">
      <c r="A39" s="1">
        <v>2047</v>
      </c>
      <c r="B39" s="1">
        <f t="shared" si="2"/>
        <v>57</v>
      </c>
      <c r="C39" s="8">
        <f>IF(($A39-$A$7)&lt;=('Исходные данные'!$B$2-'Исходные данные'!$B$1),$C38*(1+'Исходные данные'!$B$5),0)</f>
        <v>8163997.673619073</v>
      </c>
      <c r="D39" s="8">
        <f>$C39*'Исходные данные'!$B$4</f>
        <v>2857399.1857666755</v>
      </c>
      <c r="E39" s="8">
        <f t="shared" si="3"/>
        <v>105099595.38382377</v>
      </c>
      <c r="F39" s="8">
        <f>$E39*'Исходные данные'!$B$8</f>
        <v>10509959.538382377</v>
      </c>
      <c r="G39" s="8">
        <f t="shared" si="0"/>
        <v>118466954.10797283</v>
      </c>
      <c r="H39" s="8">
        <f>$H38*(1+'Исходные данные'!$B$6)</f>
        <v>271.60166371040583</v>
      </c>
      <c r="I39" s="8">
        <f t="shared" si="1"/>
        <v>436179.04430176003</v>
      </c>
      <c r="J39" s="12">
        <f>IF(($A39-$A$7)=('Исходные данные'!$B$2-'Исходные данные'!$B$1),Результаты!I39,0)</f>
        <v>0</v>
      </c>
    </row>
    <row r="40" spans="1:10" ht="15">
      <c r="A40" s="1">
        <v>2048</v>
      </c>
      <c r="B40" s="1">
        <f t="shared" si="2"/>
        <v>58</v>
      </c>
      <c r="C40" s="8">
        <f>IF(($A40-$A$7)&lt;=('Исходные данные'!$B$2-'Исходные данные'!$B$1),$C39*(1+'Исходные данные'!$B$5),0)</f>
        <v>8857937.475876695</v>
      </c>
      <c r="D40" s="8">
        <f>$C40*'Исходные данные'!$B$4</f>
        <v>3100278.116556843</v>
      </c>
      <c r="E40" s="8">
        <f t="shared" si="3"/>
        <v>118466954.10797283</v>
      </c>
      <c r="F40" s="8">
        <f>$E40*'Исходные данные'!$B$8</f>
        <v>11846695.410797283</v>
      </c>
      <c r="G40" s="8">
        <f t="shared" si="0"/>
        <v>133413927.63532695</v>
      </c>
      <c r="H40" s="8">
        <f>$H39*(1+'Исходные данные'!$B$6)</f>
        <v>285.18174689592615</v>
      </c>
      <c r="I40" s="8">
        <f t="shared" si="1"/>
        <v>467820.71113413456</v>
      </c>
      <c r="J40" s="12">
        <f>IF(($A40-$A$7)=('Исходные данные'!$B$2-'Исходные данные'!$B$1),Результаты!I40,0)</f>
        <v>0</v>
      </c>
    </row>
    <row r="41" spans="1:10" ht="15">
      <c r="A41" s="1">
        <v>2049</v>
      </c>
      <c r="B41" s="1">
        <f t="shared" si="2"/>
        <v>59</v>
      </c>
      <c r="C41" s="8">
        <f>IF(($A41-$A$7)&lt;=('Исходные данные'!$B$2-'Исходные данные'!$B$1),$C40*(1+'Исходные данные'!$B$5),0)</f>
        <v>9610862.161326213</v>
      </c>
      <c r="D41" s="8">
        <f>$C41*'Исходные данные'!$B$4</f>
        <v>3363801.7564641745</v>
      </c>
      <c r="E41" s="8">
        <f t="shared" si="3"/>
        <v>133413927.63532695</v>
      </c>
      <c r="F41" s="8">
        <f>$E41*'Исходные данные'!$B$8</f>
        <v>13341392.763532696</v>
      </c>
      <c r="G41" s="8">
        <f t="shared" si="0"/>
        <v>150119122.15532383</v>
      </c>
      <c r="H41" s="8">
        <f>$H40*(1+'Исходные данные'!$B$6)</f>
        <v>299.4408342407225</v>
      </c>
      <c r="I41" s="8">
        <f t="shared" si="1"/>
        <v>501331.498544524</v>
      </c>
      <c r="J41" s="12">
        <f>IF(($A41-$A$7)=('Исходные данные'!$B$2-'Исходные данные'!$B$1),Результаты!I41,0)</f>
        <v>0</v>
      </c>
    </row>
    <row r="42" spans="1:10" ht="15">
      <c r="A42" s="1">
        <v>2050</v>
      </c>
      <c r="B42" s="1">
        <f t="shared" si="2"/>
        <v>60</v>
      </c>
      <c r="C42" s="8">
        <f>IF(($A42-$A$7)&lt;=('Исходные данные'!$B$2-'Исходные данные'!$B$1),$C41*(1+'Исходные данные'!$B$5),0)</f>
        <v>10427785.44503894</v>
      </c>
      <c r="D42" s="8">
        <f>$C42*'Исходные данные'!$B$4</f>
        <v>3649724.905763629</v>
      </c>
      <c r="E42" s="8">
        <f t="shared" si="3"/>
        <v>150119122.15532383</v>
      </c>
      <c r="F42" s="8">
        <f>$E42*'Исходные данные'!$B$8</f>
        <v>15011912.215532385</v>
      </c>
      <c r="G42" s="8">
        <f t="shared" si="0"/>
        <v>168780759.27661985</v>
      </c>
      <c r="H42" s="8">
        <f>$H41*(1+'Исходные данные'!$B$6)</f>
        <v>314.4128759527586</v>
      </c>
      <c r="I42" s="8">
        <f t="shared" si="1"/>
        <v>536812.4914260178</v>
      </c>
      <c r="J42" s="12">
        <f>IF(($A42-$A$7)=('Исходные данные'!$B$2-'Исходные данные'!$B$1),Результаты!I42,0)</f>
        <v>0</v>
      </c>
    </row>
    <row r="43" spans="1:10" ht="15">
      <c r="A43" s="1">
        <v>2051</v>
      </c>
      <c r="B43" s="1">
        <f t="shared" si="2"/>
        <v>61</v>
      </c>
      <c r="C43" s="8">
        <f>IF(($A43-$A$7)&lt;=('Исходные данные'!$B$2-'Исходные данные'!$B$1),$C42*(1+'Исходные данные'!$B$5),0)</f>
        <v>11314147.20786725</v>
      </c>
      <c r="D43" s="8">
        <f>$C43*'Исходные данные'!$B$4</f>
        <v>3959951.522753537</v>
      </c>
      <c r="E43" s="8">
        <f t="shared" si="3"/>
        <v>168780759.27661985</v>
      </c>
      <c r="F43" s="8">
        <f>$E43*'Исходные данные'!$B$8</f>
        <v>16878075.927661985</v>
      </c>
      <c r="G43" s="8">
        <f t="shared" si="0"/>
        <v>189618786.72703537</v>
      </c>
      <c r="H43" s="8">
        <f>$H42*(1+'Исходные данные'!$B$6)</f>
        <v>330.13351975039654</v>
      </c>
      <c r="I43" s="8">
        <f t="shared" si="1"/>
        <v>574369.990876419</v>
      </c>
      <c r="J43" s="12">
        <f>IF(($A43-$A$7)=('Исходные данные'!$B$2-'Исходные данные'!$B$1),Результаты!I43,0)</f>
        <v>0</v>
      </c>
    </row>
    <row r="44" spans="1:10" ht="15">
      <c r="A44" s="1">
        <v>2052</v>
      </c>
      <c r="B44" s="1">
        <f t="shared" si="2"/>
        <v>62</v>
      </c>
      <c r="C44" s="8">
        <f>IF(($A44-$A$7)&lt;=('Исходные данные'!$B$2-'Исходные данные'!$B$1),$C43*(1+'Исходные данные'!$B$5),0)</f>
        <v>12275849.720535966</v>
      </c>
      <c r="D44" s="8">
        <f>$C44*'Исходные данные'!$B$4</f>
        <v>4296547.402187588</v>
      </c>
      <c r="E44" s="8">
        <f t="shared" si="3"/>
        <v>189618786.72703537</v>
      </c>
      <c r="F44" s="8">
        <f>$E44*'Исходные данные'!$B$8</f>
        <v>18961878.672703538</v>
      </c>
      <c r="G44" s="8">
        <f t="shared" si="0"/>
        <v>212877212.8019265</v>
      </c>
      <c r="H44" s="8">
        <f>$H43*(1+'Исходные данные'!$B$6)</f>
        <v>346.6401957379164</v>
      </c>
      <c r="I44" s="8">
        <f t="shared" si="1"/>
        <v>614115.7760102241</v>
      </c>
      <c r="J44" s="12">
        <f>IF(($A44-$A$7)=('Исходные данные'!$B$2-'Исходные данные'!$B$1),Результаты!I44,0)</f>
        <v>0</v>
      </c>
    </row>
    <row r="45" spans="1:10" ht="15">
      <c r="A45" s="1">
        <v>2053</v>
      </c>
      <c r="B45" s="1">
        <f t="shared" si="2"/>
        <v>63</v>
      </c>
      <c r="C45" s="8">
        <f>IF(($A45-$A$7)&lt;=('Исходные данные'!$B$2-'Исходные данные'!$B$1),$C44*(1+'Исходные данные'!$B$5),0)</f>
        <v>13319296.946781522</v>
      </c>
      <c r="D45" s="8">
        <f>$C45*'Исходные данные'!$B$4</f>
        <v>4661753.931373532</v>
      </c>
      <c r="E45" s="8">
        <f t="shared" si="3"/>
        <v>212877212.8019265</v>
      </c>
      <c r="F45" s="8">
        <f>$E45*'Исходные данные'!$B$8</f>
        <v>21287721.28019265</v>
      </c>
      <c r="G45" s="8">
        <f t="shared" si="0"/>
        <v>238826688.01349267</v>
      </c>
      <c r="H45" s="8">
        <f>$H44*(1+'Исходные данные'!$B$6)</f>
        <v>363.9722055248122</v>
      </c>
      <c r="I45" s="8">
        <f t="shared" si="1"/>
        <v>656167.378685216</v>
      </c>
      <c r="J45" s="12">
        <f>IF(($A45-$A$7)=('Исходные данные'!$B$2-'Исходные данные'!$B$1),Результаты!I45,0)</f>
        <v>0</v>
      </c>
    </row>
    <row r="46" spans="1:10" ht="15">
      <c r="A46" s="1">
        <v>2054</v>
      </c>
      <c r="B46" s="1">
        <f t="shared" si="2"/>
        <v>64</v>
      </c>
      <c r="C46" s="8">
        <f>IF(($A46-$A$7)&lt;=('Исходные данные'!$B$2-'Исходные данные'!$B$1),$C45*(1+'Исходные данные'!$B$5),0)</f>
        <v>14451437.187257951</v>
      </c>
      <c r="D46" s="8">
        <f>$C46*'Исходные данные'!$B$4</f>
        <v>5058003.015540282</v>
      </c>
      <c r="E46" s="8">
        <f t="shared" si="3"/>
        <v>238826688.01349267</v>
      </c>
      <c r="F46" s="8">
        <f>$E46*'Исходные данные'!$B$8</f>
        <v>23882668.801349267</v>
      </c>
      <c r="G46" s="8">
        <f t="shared" si="0"/>
        <v>267767359.83038223</v>
      </c>
      <c r="H46" s="8">
        <f>$H45*(1+'Исходные данные'!$B$6)</f>
        <v>382.1708158010528</v>
      </c>
      <c r="I46" s="8">
        <f t="shared" si="1"/>
        <v>700648.3717735638</v>
      </c>
      <c r="J46" s="12">
        <f>IF(($A46-$A$7)=('Исходные данные'!$B$2-'Исходные данные'!$B$1),Результаты!I46,0)</f>
        <v>0</v>
      </c>
    </row>
    <row r="47" spans="1:10" ht="15">
      <c r="A47" s="1">
        <v>2055</v>
      </c>
      <c r="B47" s="1">
        <f t="shared" si="2"/>
        <v>65</v>
      </c>
      <c r="C47" s="8">
        <f>IF(($A47-$A$7)&lt;=('Исходные данные'!$B$2-'Исходные данные'!$B$1),$C46*(1+'Исходные данные'!$B$5),0)</f>
        <v>15679809.348174876</v>
      </c>
      <c r="D47" s="8">
        <f>$C47*'Исходные данные'!$B$4</f>
        <v>5487933.271861206</v>
      </c>
      <c r="E47" s="8">
        <f t="shared" si="3"/>
        <v>267767359.83038223</v>
      </c>
      <c r="F47" s="8">
        <f>$E47*'Исходные данные'!$B$8</f>
        <v>26776735.983038224</v>
      </c>
      <c r="G47" s="8">
        <f t="shared" si="0"/>
        <v>300032029.08528167</v>
      </c>
      <c r="H47" s="8">
        <f>$H46*(1+'Исходные данные'!$B$6)</f>
        <v>401.27935659110545</v>
      </c>
      <c r="I47" s="8">
        <f t="shared" si="1"/>
        <v>747688.6716378174</v>
      </c>
      <c r="J47" s="12">
        <f>IF(($A47-$A$7)=('Исходные данные'!$B$2-'Исходные данные'!$B$1),Результаты!I47,0)</f>
        <v>0</v>
      </c>
    </row>
    <row r="48" spans="1:10" ht="15">
      <c r="A48" s="1">
        <v>2056</v>
      </c>
      <c r="B48" s="1">
        <f t="shared" si="2"/>
        <v>66</v>
      </c>
      <c r="C48" s="8">
        <f>IF(($A48-$A$7)&lt;=('Исходные данные'!$B$2-'Исходные данные'!$B$1),$C47*(1+'Исходные данные'!$B$5),0)</f>
        <v>17012593.14276974</v>
      </c>
      <c r="D48" s="8">
        <f>$C48*'Исходные данные'!$B$4</f>
        <v>5954407.5999694085</v>
      </c>
      <c r="E48" s="8">
        <f t="shared" si="3"/>
        <v>300032029.08528167</v>
      </c>
      <c r="F48" s="8">
        <f>$E48*'Исходные данные'!$B$8</f>
        <v>30003202.908528168</v>
      </c>
      <c r="G48" s="8">
        <f t="shared" si="0"/>
        <v>335989639.5937792</v>
      </c>
      <c r="H48" s="8">
        <f>$H47*(1+'Исходные данные'!$B$6)</f>
        <v>421.34332442066074</v>
      </c>
      <c r="I48" s="8">
        <f t="shared" si="1"/>
        <v>797424.8555041396</v>
      </c>
      <c r="J48" s="12">
        <f>IF(($A48-$A$7)=('Исходные данные'!$B$2-'Исходные данные'!$B$1),Результаты!I48,0)</f>
        <v>0</v>
      </c>
    </row>
    <row r="49" spans="1:10" ht="15">
      <c r="A49" s="1">
        <v>2057</v>
      </c>
      <c r="B49" s="1">
        <f t="shared" si="2"/>
        <v>67</v>
      </c>
      <c r="C49" s="8">
        <f>IF(($A49-$A$7)&lt;=('Исходные данные'!$B$2-'Исходные данные'!$B$1),$C48*(1+'Исходные данные'!$B$5),0)</f>
        <v>18458663.559905168</v>
      </c>
      <c r="D49" s="8">
        <f>$C49*'Исходные данные'!$B$4</f>
        <v>6460532.245966808</v>
      </c>
      <c r="E49" s="8">
        <f t="shared" si="3"/>
        <v>335989639.5937792</v>
      </c>
      <c r="F49" s="8">
        <f>$E49*'Исходные данные'!$B$8</f>
        <v>33598963.95937792</v>
      </c>
      <c r="G49" s="8">
        <f t="shared" si="0"/>
        <v>376049135.79912394</v>
      </c>
      <c r="H49" s="8">
        <f>$H48*(1+'Исходные данные'!$B$6)</f>
        <v>442.4104906416938</v>
      </c>
      <c r="I49" s="8">
        <f t="shared" si="1"/>
        <v>850000.494458628</v>
      </c>
      <c r="J49" s="12">
        <f>IF(($A49-$A$7)=('Исходные данные'!$B$2-'Исходные данные'!$B$1),Результаты!I49,0)</f>
        <v>0</v>
      </c>
    </row>
    <row r="50" spans="1:10" ht="15">
      <c r="A50" s="1">
        <v>2058</v>
      </c>
      <c r="B50" s="1">
        <f t="shared" si="2"/>
        <v>68</v>
      </c>
      <c r="C50" s="8">
        <f>IF(($A50-$A$7)&lt;=('Исходные данные'!$B$2-'Исходные данные'!$B$1),$C49*(1+'Исходные данные'!$B$5),0)</f>
        <v>20027649.962497108</v>
      </c>
      <c r="D50" s="8">
        <f>$C50*'Исходные данные'!$B$4</f>
        <v>7009677.486873987</v>
      </c>
      <c r="E50" s="8">
        <f t="shared" si="3"/>
        <v>376049135.79912394</v>
      </c>
      <c r="F50" s="8">
        <f>$E50*'Исходные данные'!$B$8</f>
        <v>37604913.579912394</v>
      </c>
      <c r="G50" s="8">
        <f t="shared" si="0"/>
        <v>420663726.8659103</v>
      </c>
      <c r="H50" s="8">
        <f>$H49*(1+'Исходные данные'!$B$6)</f>
        <v>464.5310151737785</v>
      </c>
      <c r="I50" s="8">
        <f t="shared" si="1"/>
        <v>905566.5028276795</v>
      </c>
      <c r="J50" s="12">
        <f>IF(($A50-$A$7)=('Исходные данные'!$B$2-'Исходные данные'!$B$1),Результаты!I50,0)</f>
        <v>0</v>
      </c>
    </row>
    <row r="51" spans="1:10" ht="15">
      <c r="A51" s="1">
        <v>2059</v>
      </c>
      <c r="B51" s="1">
        <f t="shared" si="2"/>
        <v>69</v>
      </c>
      <c r="C51" s="8">
        <f>IF(($A51-$A$7)&lt;=('Исходные данные'!$B$2-'Исходные данные'!$B$1),$C50*(1+'Исходные данные'!$B$5),0)</f>
        <v>21730000.209309362</v>
      </c>
      <c r="D51" s="8">
        <f>$C51*'Исходные данные'!$B$4</f>
        <v>7605500.073258276</v>
      </c>
      <c r="E51" s="8">
        <f t="shared" si="3"/>
        <v>420663726.8659103</v>
      </c>
      <c r="F51" s="8">
        <f>$E51*'Исходные данные'!$B$8</f>
        <v>42066372.68659103</v>
      </c>
      <c r="G51" s="8">
        <f t="shared" si="0"/>
        <v>470335599.6257596</v>
      </c>
      <c r="H51" s="8">
        <f>$H50*(1+'Исходные данные'!$B$6)</f>
        <v>487.75756593246746</v>
      </c>
      <c r="I51" s="8">
        <f t="shared" si="1"/>
        <v>964281.5047401643</v>
      </c>
      <c r="J51" s="12">
        <f>IF(($A51-$A$7)=('Исходные данные'!$B$2-'Исходные данные'!$B$1),Результаты!I51,0)</f>
        <v>0</v>
      </c>
    </row>
    <row r="52" spans="1:10" ht="15">
      <c r="A52" s="1">
        <v>2060</v>
      </c>
      <c r="B52" s="1">
        <f t="shared" si="2"/>
        <v>70</v>
      </c>
      <c r="C52" s="8">
        <f>IF(($A52-$A$7)&lt;=('Исходные данные'!$B$2-'Исходные данные'!$B$1),$C51*(1+'Исходные данные'!$B$5),0)</f>
        <v>23577050.227100655</v>
      </c>
      <c r="D52" s="8">
        <f>$C52*'Исходные данные'!$B$4</f>
        <v>8251967.579485229</v>
      </c>
      <c r="E52" s="8">
        <f t="shared" si="3"/>
        <v>470335599.6257596</v>
      </c>
      <c r="F52" s="8">
        <f>$E52*'Исходные данные'!$B$8</f>
        <v>47033559.962575965</v>
      </c>
      <c r="G52" s="8">
        <f t="shared" si="0"/>
        <v>525621127.1678208</v>
      </c>
      <c r="H52" s="8">
        <f>$H51*(1+'Исходные данные'!$B$6)</f>
        <v>512.1454442290908</v>
      </c>
      <c r="I52" s="8">
        <f t="shared" si="1"/>
        <v>1026312.218707743</v>
      </c>
      <c r="J52" s="12">
        <f>IF(($A52-$A$7)=('Исходные данные'!$B$2-'Исходные данные'!$B$1),Результаты!I52,0)</f>
        <v>1026312.218707743</v>
      </c>
    </row>
    <row r="53" spans="1:10" ht="15">
      <c r="A53" s="1">
        <v>2061</v>
      </c>
      <c r="B53" s="1">
        <f t="shared" si="2"/>
        <v>71</v>
      </c>
      <c r="C53" s="8">
        <f>IF(($A53-$A$7)&lt;=('Исходные данные'!$B$2-'Исходные данные'!$B$1),$C52*(1+'Исходные данные'!$B$5),0)</f>
        <v>0</v>
      </c>
      <c r="D53" s="8">
        <f>$C53*'Исходные данные'!$B$4</f>
        <v>0</v>
      </c>
      <c r="E53" s="8">
        <f t="shared" si="3"/>
        <v>525621127.1678208</v>
      </c>
      <c r="F53" s="8">
        <f>$E53*'Исходные данные'!$B$8</f>
        <v>52562112.716782086</v>
      </c>
      <c r="G53" s="8">
        <f t="shared" si="0"/>
        <v>578183239.8846029</v>
      </c>
      <c r="H53" s="8">
        <f>$H52*(1+'Исходные данные'!$B$6)</f>
        <v>537.7527164405453</v>
      </c>
      <c r="I53" s="8">
        <f t="shared" si="1"/>
        <v>1075184.2291223975</v>
      </c>
      <c r="J53" s="12">
        <f>IF(($A53-$A$7)=('Исходные данные'!$B$2-'Исходные данные'!$B$1),Результаты!I53,0)</f>
        <v>0</v>
      </c>
    </row>
    <row r="54" spans="1:10" ht="15">
      <c r="A54" s="1">
        <v>2062</v>
      </c>
      <c r="B54" s="1">
        <f t="shared" si="2"/>
        <v>72</v>
      </c>
      <c r="C54" s="8">
        <f>IF(($A54-$A$7)&lt;=('Исходные данные'!$B$2-'Исходные данные'!$B$1),$C53*(1+'Исходные данные'!$B$5),0)</f>
        <v>0</v>
      </c>
      <c r="D54" s="8">
        <f>$C54*'Исходные данные'!$B$4</f>
        <v>0</v>
      </c>
      <c r="E54" s="8">
        <f t="shared" si="3"/>
        <v>578183239.8846029</v>
      </c>
      <c r="F54" s="8">
        <f>$E54*'Исходные данные'!$B$8</f>
        <v>57818323.988460295</v>
      </c>
      <c r="G54" s="8">
        <f t="shared" si="0"/>
        <v>636001563.8730632</v>
      </c>
      <c r="H54" s="8">
        <f>$H53*(1+'Исходные данные'!$B$6)</f>
        <v>564.6403522625726</v>
      </c>
      <c r="I54" s="8">
        <f t="shared" si="1"/>
        <v>1126383.4781282258</v>
      </c>
      <c r="J54" s="12">
        <f>IF(($A54-$A$7)=('Исходные данные'!$B$2-'Исходные данные'!$B$1),Результаты!I54,0)</f>
        <v>0</v>
      </c>
    </row>
    <row r="55" spans="1:10" ht="15">
      <c r="A55" s="1">
        <v>2063</v>
      </c>
      <c r="B55" s="1">
        <f t="shared" si="2"/>
        <v>73</v>
      </c>
      <c r="C55" s="8">
        <f>IF(($A55-$A$7)&lt;=('Исходные данные'!$B$2-'Исходные данные'!$B$1),$C54*(1+'Исходные данные'!$B$5),0)</f>
        <v>0</v>
      </c>
      <c r="D55" s="8">
        <f>$C55*'Исходные данные'!$B$4</f>
        <v>0</v>
      </c>
      <c r="E55" s="8">
        <f t="shared" si="3"/>
        <v>636001563.8730632</v>
      </c>
      <c r="F55" s="8">
        <f>$E55*'Исходные данные'!$B$8</f>
        <v>63600156.387306325</v>
      </c>
      <c r="G55" s="8">
        <f t="shared" si="0"/>
        <v>699601720.2603695</v>
      </c>
      <c r="H55" s="8">
        <f>$H54*(1+'Исходные данные'!$B$6)</f>
        <v>592.8723698757012</v>
      </c>
      <c r="I55" s="8">
        <f t="shared" si="1"/>
        <v>1180020.7866105223</v>
      </c>
      <c r="J55" s="12">
        <f>IF(($A55-$A$7)=('Исходные данные'!$B$2-'Исходные данные'!$B$1),Результаты!I55,0)</f>
        <v>0</v>
      </c>
    </row>
    <row r="56" spans="1:10" ht="15">
      <c r="A56" s="1">
        <v>2064</v>
      </c>
      <c r="B56" s="1">
        <f t="shared" si="2"/>
        <v>74</v>
      </c>
      <c r="C56" s="8">
        <f>IF(($A56-$A$7)&lt;=('Исходные данные'!$B$2-'Исходные данные'!$B$1),$C55*(1+'Исходные данные'!$B$5),0)</f>
        <v>0</v>
      </c>
      <c r="D56" s="8">
        <f>$C56*'Исходные данные'!$B$4</f>
        <v>0</v>
      </c>
      <c r="E56" s="8">
        <f t="shared" si="3"/>
        <v>699601720.2603695</v>
      </c>
      <c r="F56" s="8">
        <f>$E56*'Исходные данные'!$B$8</f>
        <v>69960172.02603696</v>
      </c>
      <c r="G56" s="8">
        <f t="shared" si="0"/>
        <v>769561892.2864065</v>
      </c>
      <c r="H56" s="8">
        <f>$H55*(1+'Исходные данные'!$B$6)</f>
        <v>622.5159883694863</v>
      </c>
      <c r="I56" s="8">
        <f t="shared" si="1"/>
        <v>1236212.252639595</v>
      </c>
      <c r="J56" s="12">
        <f>IF(($A56-$A$7)=('Исходные данные'!$B$2-'Исходные данные'!$B$1),Результаты!I56,0)</f>
        <v>0</v>
      </c>
    </row>
    <row r="57" spans="1:10" ht="15">
      <c r="A57" s="1">
        <v>2065</v>
      </c>
      <c r="B57" s="1">
        <f t="shared" si="2"/>
        <v>75</v>
      </c>
      <c r="C57" s="8">
        <f>IF(($A57-$A$7)&lt;=('Исходные данные'!$B$2-'Исходные данные'!$B$1),$C56*(1+'Исходные данные'!$B$5),0)</f>
        <v>0</v>
      </c>
      <c r="D57" s="8">
        <f>$C57*'Исходные данные'!$B$4</f>
        <v>0</v>
      </c>
      <c r="E57" s="8">
        <f t="shared" si="3"/>
        <v>769561892.2864065</v>
      </c>
      <c r="F57" s="8">
        <f>$E57*'Исходные данные'!$B$8</f>
        <v>76956189.22864066</v>
      </c>
      <c r="G57" s="8">
        <f t="shared" si="0"/>
        <v>846518081.5150472</v>
      </c>
      <c r="H57" s="8">
        <f>$H56*(1+'Исходные данные'!$B$6)</f>
        <v>653.6417877879607</v>
      </c>
      <c r="I57" s="8">
        <f t="shared" si="1"/>
        <v>1295079.5027652897</v>
      </c>
      <c r="J57" s="12">
        <f>IF(($A57-$A$7)=('Исходные данные'!$B$2-'Исходные данные'!$B$1),Результаты!I57,0)</f>
        <v>0</v>
      </c>
    </row>
    <row r="58" spans="1:10" ht="15">
      <c r="A58" s="1">
        <v>2066</v>
      </c>
      <c r="B58" s="1">
        <f t="shared" si="2"/>
        <v>76</v>
      </c>
      <c r="C58" s="8">
        <f>IF(($A58-$A$7)&lt;=('Исходные данные'!$B$2-'Исходные данные'!$B$1),$C57*(1+'Исходные данные'!$B$5),0)</f>
        <v>0</v>
      </c>
      <c r="D58" s="8">
        <f>$C58*'Исходные данные'!$B$4</f>
        <v>0</v>
      </c>
      <c r="E58" s="8">
        <f t="shared" si="3"/>
        <v>846518081.5150472</v>
      </c>
      <c r="F58" s="8">
        <f>$E58*'Исходные данные'!$B$8</f>
        <v>84651808.15150473</v>
      </c>
      <c r="G58" s="8">
        <f t="shared" si="0"/>
        <v>931169889.666552</v>
      </c>
      <c r="H58" s="8">
        <f>$H57*(1+'Исходные данные'!$B$6)</f>
        <v>686.3238771773587</v>
      </c>
      <c r="I58" s="8">
        <f t="shared" si="1"/>
        <v>1356749.9552779228</v>
      </c>
      <c r="J58" s="12">
        <f>IF(($A58-$A$7)=('Исходные данные'!$B$2-'Исходные данные'!$B$1),Результаты!I58,0)</f>
        <v>0</v>
      </c>
    </row>
    <row r="59" spans="1:10" ht="15">
      <c r="A59" s="1">
        <v>2067</v>
      </c>
      <c r="B59" s="1">
        <f t="shared" si="2"/>
        <v>77</v>
      </c>
      <c r="C59" s="8">
        <f>IF(($A59-$A$7)&lt;=('Исходные данные'!$B$2-'Исходные данные'!$B$1),$C58*(1+'Исходные данные'!$B$5),0)</f>
        <v>0</v>
      </c>
      <c r="D59" s="8">
        <f>$C59*'Исходные данные'!$B$4</f>
        <v>0</v>
      </c>
      <c r="E59" s="8">
        <f t="shared" si="3"/>
        <v>931169889.666552</v>
      </c>
      <c r="F59" s="8">
        <f>$E59*'Исходные данные'!$B$8</f>
        <v>93116988.9666552</v>
      </c>
      <c r="G59" s="8">
        <f t="shared" si="0"/>
        <v>1024286878.6332071</v>
      </c>
      <c r="H59" s="8">
        <f>$H58*(1+'Исходные данные'!$B$6)</f>
        <v>720.6400710362267</v>
      </c>
      <c r="I59" s="8">
        <f t="shared" si="1"/>
        <v>1421357.0960054428</v>
      </c>
      <c r="J59" s="12">
        <f>IF(($A59-$A$7)=('Исходные данные'!$B$2-'Исходные данные'!$B$1),Результаты!I59,0)</f>
        <v>0</v>
      </c>
    </row>
    <row r="60" spans="1:10" ht="15">
      <c r="A60" s="1">
        <v>2068</v>
      </c>
      <c r="B60" s="1">
        <f t="shared" si="2"/>
        <v>78</v>
      </c>
      <c r="C60" s="8">
        <f>IF(($A60-$A$7)&lt;=('Исходные данные'!$B$2-'Исходные данные'!$B$1),$C59*(1+'Исходные данные'!$B$5),0)</f>
        <v>0</v>
      </c>
      <c r="D60" s="8">
        <f>$C60*'Исходные данные'!$B$4</f>
        <v>0</v>
      </c>
      <c r="E60" s="8">
        <f t="shared" si="3"/>
        <v>1024286878.6332071</v>
      </c>
      <c r="F60" s="8">
        <f>$E60*'Исходные данные'!$B$8</f>
        <v>102428687.86332071</v>
      </c>
      <c r="G60" s="8">
        <f t="shared" si="0"/>
        <v>1126715566.4965277</v>
      </c>
      <c r="H60" s="8">
        <f>$H59*(1+'Исходные данные'!$B$6)</f>
        <v>756.6720745880381</v>
      </c>
      <c r="I60" s="8">
        <f t="shared" si="1"/>
        <v>1489040.7672437967</v>
      </c>
      <c r="J60" s="12">
        <f>IF(($A60-$A$7)=('Исходные данные'!$B$2-'Исходные данные'!$B$1),Результаты!I60,0)</f>
        <v>0</v>
      </c>
    </row>
    <row r="61" spans="1:10" ht="15">
      <c r="A61" s="1">
        <v>2069</v>
      </c>
      <c r="B61" s="1">
        <f t="shared" si="2"/>
        <v>79</v>
      </c>
      <c r="C61" s="8">
        <f>IF(($A61-$A$7)&lt;=('Исходные данные'!$B$2-'Исходные данные'!$B$1),$C60*(1+'Исходные данные'!$B$5),0)</f>
        <v>0</v>
      </c>
      <c r="D61" s="8">
        <f>$C61*'Исходные данные'!$B$4</f>
        <v>0</v>
      </c>
      <c r="E61" s="8">
        <f t="shared" si="3"/>
        <v>1126715566.4965277</v>
      </c>
      <c r="F61" s="8">
        <f>$E61*'Исходные данные'!$B$8</f>
        <v>112671556.64965278</v>
      </c>
      <c r="G61" s="8">
        <f t="shared" si="0"/>
        <v>1239387123.1461804</v>
      </c>
      <c r="H61" s="8">
        <f>$H60*(1+'Исходные данные'!$B$6)</f>
        <v>794.50567831744</v>
      </c>
      <c r="I61" s="8">
        <f t="shared" si="1"/>
        <v>1559947.4704458823</v>
      </c>
      <c r="J61" s="12">
        <f>IF(($A61-$A$7)=('Исходные данные'!$B$2-'Исходные данные'!$B$1),Результаты!I61,0)</f>
        <v>0</v>
      </c>
    </row>
    <row r="62" spans="1:10" ht="15">
      <c r="A62" s="1">
        <v>2070</v>
      </c>
      <c r="B62" s="1">
        <f t="shared" si="2"/>
        <v>80</v>
      </c>
      <c r="C62" s="8">
        <f>IF(($A62-$A$7)&lt;=('Исходные данные'!$B$2-'Исходные данные'!$B$1),$C61*(1+'Исходные данные'!$B$5),0)</f>
        <v>0</v>
      </c>
      <c r="D62" s="8">
        <f>$C62*'Исходные данные'!$B$4</f>
        <v>0</v>
      </c>
      <c r="E62" s="8">
        <f t="shared" si="3"/>
        <v>1239387123.1461804</v>
      </c>
      <c r="F62" s="8">
        <f>$E62*'Исходные данные'!$B$8</f>
        <v>123938712.31461805</v>
      </c>
      <c r="G62" s="8">
        <f t="shared" si="0"/>
        <v>1363325835.4607985</v>
      </c>
      <c r="H62" s="8">
        <f>$H61*(1+'Исходные данные'!$B$6)</f>
        <v>834.2309622333121</v>
      </c>
      <c r="I62" s="8">
        <f t="shared" si="1"/>
        <v>1634230.6833242576</v>
      </c>
      <c r="J62" s="12">
        <f>IF(($A62-$A$7)=('Исходные данные'!$B$2-'Исходные данные'!$B$1),Результаты!I62,0)</f>
        <v>0</v>
      </c>
    </row>
    <row r="63" spans="1:10" ht="15">
      <c r="A63" s="1">
        <v>2071</v>
      </c>
      <c r="B63" s="1">
        <f t="shared" si="2"/>
        <v>81</v>
      </c>
      <c r="C63" s="8">
        <f>IF(($A63-$A$7)&lt;=('Исходные данные'!$B$2-'Исходные данные'!$B$1),$C62*(1+'Исходные данные'!$B$5),0)</f>
        <v>0</v>
      </c>
      <c r="D63" s="8">
        <f>$C63*'Исходные данные'!$B$4</f>
        <v>0</v>
      </c>
      <c r="E63" s="8">
        <f t="shared" si="3"/>
        <v>1363325835.4607985</v>
      </c>
      <c r="F63" s="8">
        <f>$E63*'Исходные данные'!$B$8</f>
        <v>136332583.54607984</v>
      </c>
      <c r="G63" s="8">
        <f t="shared" si="0"/>
        <v>1499658419.0068784</v>
      </c>
      <c r="H63" s="8">
        <f>$H62*(1+'Исходные данные'!$B$6)</f>
        <v>875.9425103449777</v>
      </c>
      <c r="I63" s="8">
        <f t="shared" si="1"/>
        <v>1712051.1920539842</v>
      </c>
      <c r="J63" s="12">
        <f>IF(($A63-$A$7)=('Исходные данные'!$B$2-'Исходные данные'!$B$1),Результаты!I63,0)</f>
        <v>0</v>
      </c>
    </row>
    <row r="64" spans="1:10" ht="15">
      <c r="A64" s="1">
        <v>2072</v>
      </c>
      <c r="B64" s="1">
        <f t="shared" si="2"/>
        <v>82</v>
      </c>
      <c r="C64" s="8">
        <f>IF(($A64-$A$7)&lt;=('Исходные данные'!$B$2-'Исходные данные'!$B$1),$C63*(1+'Исходные данные'!$B$5),0)</f>
        <v>0</v>
      </c>
      <c r="D64" s="8">
        <f>$C64*'Исходные данные'!$B$4</f>
        <v>0</v>
      </c>
      <c r="E64" s="8">
        <f t="shared" si="3"/>
        <v>1499658419.0068784</v>
      </c>
      <c r="F64" s="8">
        <f>$E64*'Исходные данные'!$B$8</f>
        <v>149965841.90068784</v>
      </c>
      <c r="G64" s="8">
        <f t="shared" si="0"/>
        <v>1649624260.9075663</v>
      </c>
      <c r="H64" s="8">
        <f>$H63*(1+'Исходные данные'!$B$6)</f>
        <v>919.7396358622266</v>
      </c>
      <c r="I64" s="8">
        <f t="shared" si="1"/>
        <v>1793577.4392946502</v>
      </c>
      <c r="J64" s="12">
        <f>IF(($A64-$A$7)=('Исходные данные'!$B$2-'Исходные данные'!$B$1),Результаты!I64,0)</f>
        <v>0</v>
      </c>
    </row>
    <row r="65" spans="1:10" ht="15">
      <c r="A65" s="1">
        <v>2073</v>
      </c>
      <c r="B65" s="1">
        <f t="shared" si="2"/>
        <v>83</v>
      </c>
      <c r="C65" s="8">
        <f>IF(($A65-$A$7)&lt;=('Исходные данные'!$B$2-'Исходные данные'!$B$1),$C64*(1+'Исходные данные'!$B$5),0)</f>
        <v>0</v>
      </c>
      <c r="D65" s="8">
        <f>$C65*'Исходные данные'!$B$4</f>
        <v>0</v>
      </c>
      <c r="E65" s="8">
        <f t="shared" si="3"/>
        <v>1649624260.9075663</v>
      </c>
      <c r="F65" s="8">
        <f>$E65*'Исходные данные'!$B$8</f>
        <v>164962426.09075665</v>
      </c>
      <c r="G65" s="8">
        <f t="shared" si="0"/>
        <v>1814586686.998323</v>
      </c>
      <c r="H65" s="8">
        <f>$H64*(1+'Исходные данные'!$B$6)</f>
        <v>965.7266176553379</v>
      </c>
      <c r="I65" s="8">
        <f t="shared" si="1"/>
        <v>1878985.8887848717</v>
      </c>
      <c r="J65" s="12">
        <f>IF(($A65-$A$7)=('Исходные данные'!$B$2-'Исходные данные'!$B$1),Результаты!I65,0)</f>
        <v>0</v>
      </c>
    </row>
    <row r="66" spans="1:10" ht="15">
      <c r="A66" s="1">
        <v>2074</v>
      </c>
      <c r="B66" s="1">
        <f t="shared" si="2"/>
        <v>84</v>
      </c>
      <c r="C66" s="8">
        <f>IF(($A66-$A$7)&lt;=('Исходные данные'!$B$2-'Исходные данные'!$B$1),$C65*(1+'Исходные данные'!$B$5),0)</f>
        <v>0</v>
      </c>
      <c r="D66" s="8">
        <f>$C66*'Исходные данные'!$B$4</f>
        <v>0</v>
      </c>
      <c r="E66" s="8">
        <f t="shared" si="3"/>
        <v>1814586686.998323</v>
      </c>
      <c r="F66" s="8">
        <f>$E66*'Исходные данные'!$B$8</f>
        <v>181458668.69983232</v>
      </c>
      <c r="G66" s="8">
        <f t="shared" si="0"/>
        <v>1996045355.6981554</v>
      </c>
      <c r="H66" s="8">
        <f>$H65*(1+'Исходные данные'!$B$6)</f>
        <v>1014.0129485381049</v>
      </c>
      <c r="I66" s="8">
        <f t="shared" si="1"/>
        <v>1968461.4072984369</v>
      </c>
      <c r="J66" s="12">
        <f>IF(($A66-$A$7)=('Исходные данные'!$B$2-'Исходные данные'!$B$1),Результаты!I66,0)</f>
        <v>0</v>
      </c>
    </row>
    <row r="67" spans="1:10" ht="15">
      <c r="A67" s="1">
        <v>2075</v>
      </c>
      <c r="B67" s="1">
        <f t="shared" si="2"/>
        <v>85</v>
      </c>
      <c r="C67" s="8">
        <f>IF(($A67-$A$7)&lt;=('Исходные данные'!$B$2-'Исходные данные'!$B$1),$C66*(1+'Исходные данные'!$B$5),0)</f>
        <v>0</v>
      </c>
      <c r="D67" s="8">
        <f>$C67*'Исходные данные'!$B$4</f>
        <v>0</v>
      </c>
      <c r="E67" s="8">
        <f t="shared" si="3"/>
        <v>1996045355.6981554</v>
      </c>
      <c r="F67" s="8">
        <f>$E67*'Исходные данные'!$B$8</f>
        <v>199604535.56981555</v>
      </c>
      <c r="G67" s="8">
        <f t="shared" si="0"/>
        <v>2195649891.267971</v>
      </c>
      <c r="H67" s="8">
        <f>$H66*(1+'Исходные данные'!$B$6)</f>
        <v>1064.7135959650102</v>
      </c>
      <c r="I67" s="8">
        <f t="shared" si="1"/>
        <v>2062197.6647888387</v>
      </c>
      <c r="J67" s="12">
        <f>IF(($A67-$A$7)=('Исходные данные'!$B$2-'Исходные данные'!$B$1),Результаты!I67,0)</f>
        <v>0</v>
      </c>
    </row>
    <row r="68" spans="1:10" ht="15">
      <c r="A68" s="1">
        <v>2076</v>
      </c>
      <c r="B68" s="1">
        <f t="shared" si="2"/>
        <v>86</v>
      </c>
      <c r="C68" s="8">
        <f>IF(($A68-$A$7)&lt;=('Исходные данные'!$B$2-'Исходные данные'!$B$1),$C67*(1+'Исходные данные'!$B$5),0)</f>
        <v>0</v>
      </c>
      <c r="D68" s="8">
        <f>$C68*'Исходные данные'!$B$4</f>
        <v>0</v>
      </c>
      <c r="E68" s="8">
        <f t="shared" si="3"/>
        <v>2195649891.267971</v>
      </c>
      <c r="F68" s="8">
        <f>$E68*'Исходные данные'!$B$8</f>
        <v>219564989.1267971</v>
      </c>
      <c r="G68" s="8">
        <f t="shared" si="0"/>
        <v>2415214880.394768</v>
      </c>
      <c r="H68" s="8">
        <f>$H67*(1+'Исходные данные'!$B$6)</f>
        <v>1117.9492757632609</v>
      </c>
      <c r="I68" s="8">
        <f t="shared" si="1"/>
        <v>2160397.553588307</v>
      </c>
      <c r="J68" s="12">
        <f>IF(($A68-$A$7)=('Исходные данные'!$B$2-'Исходные данные'!$B$1),Результаты!I68,0)</f>
        <v>0</v>
      </c>
    </row>
    <row r="69" spans="1:10" ht="15">
      <c r="A69" s="1">
        <v>2077</v>
      </c>
      <c r="B69" s="1">
        <f t="shared" si="2"/>
        <v>87</v>
      </c>
      <c r="C69" s="8">
        <f>IF(($A69-$A$7)&lt;=('Исходные данные'!$B$2-'Исходные данные'!$B$1),$C68*(1+'Исходные данные'!$B$5),0)</f>
        <v>0</v>
      </c>
      <c r="D69" s="8">
        <f>$C69*'Исходные данные'!$B$4</f>
        <v>0</v>
      </c>
      <c r="E69" s="8">
        <f t="shared" si="3"/>
        <v>2415214880.394768</v>
      </c>
      <c r="F69" s="8">
        <f>$E69*'Исходные данные'!$B$8</f>
        <v>241521488.03947684</v>
      </c>
      <c r="G69" s="8">
        <f t="shared" si="0"/>
        <v>2656736368.434245</v>
      </c>
      <c r="H69" s="8">
        <f>$H68*(1+'Исходные данные'!$B$6)</f>
        <v>1173.846739551424</v>
      </c>
      <c r="I69" s="8">
        <f t="shared" si="1"/>
        <v>2263273.627568702</v>
      </c>
      <c r="J69" s="12">
        <f>IF(($A69-$A$7)=('Исходные данные'!$B$2-'Исходные данные'!$B$1),Результаты!I69,0)</f>
        <v>0</v>
      </c>
    </row>
    <row r="70" spans="1:10" ht="15">
      <c r="A70" s="1">
        <v>2078</v>
      </c>
      <c r="B70" s="1">
        <f t="shared" si="2"/>
        <v>88</v>
      </c>
      <c r="C70" s="8">
        <f>IF(($A70-$A$7)&lt;=('Исходные данные'!$B$2-'Исходные данные'!$B$1),$C69*(1+'Исходные данные'!$B$5),0)</f>
        <v>0</v>
      </c>
      <c r="D70" s="8">
        <f>$C70*'Исходные данные'!$B$4</f>
        <v>0</v>
      </c>
      <c r="E70" s="8">
        <f t="shared" si="3"/>
        <v>2656736368.434245</v>
      </c>
      <c r="F70" s="8">
        <f>$E70*'Исходные данные'!$B$8</f>
        <v>265673636.84342453</v>
      </c>
      <c r="G70" s="8">
        <f t="shared" si="0"/>
        <v>2922410005.2776694</v>
      </c>
      <c r="H70" s="8">
        <f>$H69*(1+'Исходные данные'!$B$6)</f>
        <v>1232.5390765289953</v>
      </c>
      <c r="I70" s="8">
        <f t="shared" si="1"/>
        <v>2371048.5622148304</v>
      </c>
      <c r="J70" s="12">
        <f>IF(($A70-$A$7)=('Исходные данные'!$B$2-'Исходные данные'!$B$1),Результаты!I70,0)</f>
        <v>0</v>
      </c>
    </row>
    <row r="71" spans="1:10" ht="15">
      <c r="A71" s="1">
        <v>2079</v>
      </c>
      <c r="B71" s="1">
        <f t="shared" si="2"/>
        <v>89</v>
      </c>
      <c r="C71" s="8">
        <f>IF(($A71-$A$7)&lt;=('Исходные данные'!$B$2-'Исходные данные'!$B$1),$C70*(1+'Исходные данные'!$B$5),0)</f>
        <v>0</v>
      </c>
      <c r="D71" s="8">
        <f>$C71*'Исходные данные'!$B$4</f>
        <v>0</v>
      </c>
      <c r="E71" s="8">
        <f t="shared" si="3"/>
        <v>2922410005.2776694</v>
      </c>
      <c r="F71" s="8">
        <f>$E71*'Исходные данные'!$B$8</f>
        <v>292241000.52776694</v>
      </c>
      <c r="G71" s="8">
        <f t="shared" si="0"/>
        <v>3214651005.805436</v>
      </c>
      <c r="H71" s="8">
        <f>$H70*(1+'Исходные данные'!$B$6)</f>
        <v>1294.1660303554452</v>
      </c>
      <c r="I71" s="8">
        <f t="shared" si="1"/>
        <v>2483955.6366060125</v>
      </c>
      <c r="J71" s="12">
        <f>IF(($A71-$A$7)=('Исходные данные'!$B$2-'Исходные данные'!$B$1),Результаты!I71,0)</f>
        <v>0</v>
      </c>
    </row>
    <row r="72" spans="1:10" ht="15">
      <c r="A72" s="1">
        <v>2080</v>
      </c>
      <c r="B72" s="1">
        <f t="shared" si="2"/>
        <v>90</v>
      </c>
      <c r="C72" s="8">
        <f>IF(($A72-$A$7)&lt;=('Исходные данные'!$B$2-'Исходные данные'!$B$1),$C71*(1+'Исходные данные'!$B$5),0)</f>
        <v>0</v>
      </c>
      <c r="D72" s="8">
        <f>$C72*'Исходные данные'!$B$4</f>
        <v>0</v>
      </c>
      <c r="E72" s="8">
        <f t="shared" si="3"/>
        <v>3214651005.805436</v>
      </c>
      <c r="F72" s="8">
        <f>$E72*'Исходные данные'!$B$8</f>
        <v>321465100.58054364</v>
      </c>
      <c r="G72" s="8">
        <f aca="true" t="shared" si="4" ref="G72:G107">$D72+$E72+$F72</f>
        <v>3536116106.3859797</v>
      </c>
      <c r="H72" s="8">
        <f>$H71*(1+'Исходные данные'!$B$6)</f>
        <v>1358.8743318732174</v>
      </c>
      <c r="I72" s="8">
        <f aca="true" t="shared" si="5" ref="I72:I107">$G72/$H72</f>
        <v>2602239.238349156</v>
      </c>
      <c r="J72" s="12">
        <f>IF(($A72-$A$7)=('Исходные данные'!$B$2-'Исходные данные'!$B$1),Результаты!I72,0)</f>
        <v>0</v>
      </c>
    </row>
    <row r="73" spans="1:10" ht="15">
      <c r="A73" s="1">
        <v>2081</v>
      </c>
      <c r="B73" s="1">
        <f aca="true" t="shared" si="6" ref="B73:B107">$B72+1</f>
        <v>91</v>
      </c>
      <c r="C73" s="8">
        <f>IF(($A73-$A$7)&lt;=('Исходные данные'!$B$2-'Исходные данные'!$B$1),$C72*(1+'Исходные данные'!$B$5),0)</f>
        <v>0</v>
      </c>
      <c r="D73" s="8">
        <f>$C73*'Исходные данные'!$B$4</f>
        <v>0</v>
      </c>
      <c r="E73" s="8">
        <f aca="true" t="shared" si="7" ref="E73:E107">$G72</f>
        <v>3536116106.3859797</v>
      </c>
      <c r="F73" s="8">
        <f>$E73*'Исходные данные'!$B$8</f>
        <v>353611610.63859797</v>
      </c>
      <c r="G73" s="8">
        <f t="shared" si="4"/>
        <v>3889727717.0245776</v>
      </c>
      <c r="H73" s="8">
        <f>$H72*(1+'Исходные данные'!$B$6)</f>
        <v>1426.8180484668783</v>
      </c>
      <c r="I73" s="8">
        <f t="shared" si="5"/>
        <v>2726155.392556259</v>
      </c>
      <c r="J73" s="12">
        <f>IF(($A73-$A$7)=('Исходные данные'!$B$2-'Исходные данные'!$B$1),Результаты!I73,0)</f>
        <v>0</v>
      </c>
    </row>
    <row r="74" spans="1:10" ht="15">
      <c r="A74" s="1">
        <v>2082</v>
      </c>
      <c r="B74" s="1">
        <f t="shared" si="6"/>
        <v>92</v>
      </c>
      <c r="C74" s="8">
        <f>IF(($A74-$A$7)&lt;=('Исходные данные'!$B$2-'Исходные данные'!$B$1),$C73*(1+'Исходные данные'!$B$5),0)</f>
        <v>0</v>
      </c>
      <c r="D74" s="8">
        <f>$C74*'Исходные данные'!$B$4</f>
        <v>0</v>
      </c>
      <c r="E74" s="8">
        <f t="shared" si="7"/>
        <v>3889727717.0245776</v>
      </c>
      <c r="F74" s="8">
        <f>$E74*'Исходные данные'!$B$8</f>
        <v>388972771.7024578</v>
      </c>
      <c r="G74" s="8">
        <f t="shared" si="4"/>
        <v>4278700488.7270355</v>
      </c>
      <c r="H74" s="8">
        <f>$H73*(1+'Исходные данные'!$B$6)</f>
        <v>1498.1589508902223</v>
      </c>
      <c r="I74" s="8">
        <f t="shared" si="5"/>
        <v>2855972.3160113185</v>
      </c>
      <c r="J74" s="12">
        <f>IF(($A74-$A$7)=('Исходные данные'!$B$2-'Исходные данные'!$B$1),Результаты!I74,0)</f>
        <v>0</v>
      </c>
    </row>
    <row r="75" spans="1:10" ht="15">
      <c r="A75" s="1">
        <v>2083</v>
      </c>
      <c r="B75" s="1">
        <f t="shared" si="6"/>
        <v>93</v>
      </c>
      <c r="C75" s="8">
        <f>IF(($A75-$A$7)&lt;=('Исходные данные'!$B$2-'Исходные данные'!$B$1),$C74*(1+'Исходные данные'!$B$5),0)</f>
        <v>0</v>
      </c>
      <c r="D75" s="8">
        <f>$C75*'Исходные данные'!$B$4</f>
        <v>0</v>
      </c>
      <c r="E75" s="8">
        <f t="shared" si="7"/>
        <v>4278700488.7270355</v>
      </c>
      <c r="F75" s="8">
        <f>$E75*'Исходные данные'!$B$8</f>
        <v>427870048.87270355</v>
      </c>
      <c r="G75" s="8">
        <f t="shared" si="4"/>
        <v>4706570537.599739</v>
      </c>
      <c r="H75" s="8">
        <f>$H74*(1+'Исходные данные'!$B$6)</f>
        <v>1573.0668984347335</v>
      </c>
      <c r="I75" s="8">
        <f t="shared" si="5"/>
        <v>2991970.9977261433</v>
      </c>
      <c r="J75" s="12">
        <f>IF(($A75-$A$7)=('Исходные данные'!$B$2-'Исходные данные'!$B$1),Результаты!I75,0)</f>
        <v>0</v>
      </c>
    </row>
    <row r="76" spans="1:10" ht="15">
      <c r="A76" s="1">
        <v>2084</v>
      </c>
      <c r="B76" s="1">
        <f t="shared" si="6"/>
        <v>94</v>
      </c>
      <c r="C76" s="8">
        <f>IF(($A76-$A$7)&lt;=('Исходные данные'!$B$2-'Исходные данные'!$B$1),$C75*(1+'Исходные данные'!$B$5),0)</f>
        <v>0</v>
      </c>
      <c r="D76" s="8">
        <f>$C76*'Исходные данные'!$B$4</f>
        <v>0</v>
      </c>
      <c r="E76" s="8">
        <f t="shared" si="7"/>
        <v>4706570537.599739</v>
      </c>
      <c r="F76" s="8">
        <f>$E76*'Исходные данные'!$B$8</f>
        <v>470657053.75997394</v>
      </c>
      <c r="G76" s="8">
        <f t="shared" si="4"/>
        <v>5177227591.359713</v>
      </c>
      <c r="H76" s="8">
        <f>$H75*(1+'Исходные данные'!$B$6)</f>
        <v>1651.7202433564703</v>
      </c>
      <c r="I76" s="8">
        <f t="shared" si="5"/>
        <v>3134445.8071416733</v>
      </c>
      <c r="J76" s="12">
        <f>IF(($A76-$A$7)=('Исходные данные'!$B$2-'Исходные данные'!$B$1),Результаты!I76,0)</f>
        <v>0</v>
      </c>
    </row>
    <row r="77" spans="1:10" ht="15">
      <c r="A77" s="1">
        <v>2085</v>
      </c>
      <c r="B77" s="1">
        <f t="shared" si="6"/>
        <v>95</v>
      </c>
      <c r="C77" s="8">
        <f>IF(($A77-$A$7)&lt;=('Исходные данные'!$B$2-'Исходные данные'!$B$1),$C76*(1+'Исходные данные'!$B$5),0)</f>
        <v>0</v>
      </c>
      <c r="D77" s="8">
        <f>$C77*'Исходные данные'!$B$4</f>
        <v>0</v>
      </c>
      <c r="E77" s="8">
        <f t="shared" si="7"/>
        <v>5177227591.359713</v>
      </c>
      <c r="F77" s="8">
        <f>$E77*'Исходные данные'!$B$8</f>
        <v>517722759.1359713</v>
      </c>
      <c r="G77" s="8">
        <f t="shared" si="4"/>
        <v>5694950350.495684</v>
      </c>
      <c r="H77" s="8">
        <f>$H76*(1+'Исходные данные'!$B$6)</f>
        <v>1734.3062555242939</v>
      </c>
      <c r="I77" s="8">
        <f t="shared" si="5"/>
        <v>3283705.131291277</v>
      </c>
      <c r="J77" s="12">
        <f>IF(($A77-$A$7)=('Исходные данные'!$B$2-'Исходные данные'!$B$1),Результаты!I77,0)</f>
        <v>0</v>
      </c>
    </row>
    <row r="78" spans="1:10" ht="15">
      <c r="A78" s="1">
        <v>2086</v>
      </c>
      <c r="B78" s="1">
        <f t="shared" si="6"/>
        <v>96</v>
      </c>
      <c r="C78" s="8">
        <f>IF(($A78-$A$7)&lt;=('Исходные данные'!$B$2-'Исходные данные'!$B$1),$C77*(1+'Исходные данные'!$B$5),0)</f>
        <v>0</v>
      </c>
      <c r="D78" s="8">
        <f>$C78*'Исходные данные'!$B$4</f>
        <v>0</v>
      </c>
      <c r="E78" s="8">
        <f t="shared" si="7"/>
        <v>5694950350.495684</v>
      </c>
      <c r="F78" s="8">
        <f>$E78*'Исходные данные'!$B$8</f>
        <v>569495035.0495684</v>
      </c>
      <c r="G78" s="8">
        <f t="shared" si="4"/>
        <v>6264445385.545252</v>
      </c>
      <c r="H78" s="8">
        <f>$H77*(1+'Исходные данные'!$B$6)</f>
        <v>1821.0215683005085</v>
      </c>
      <c r="I78" s="8">
        <f t="shared" si="5"/>
        <v>3440072.042305147</v>
      </c>
      <c r="J78" s="12">
        <f>IF(($A78-$A$7)=('Исходные данные'!$B$2-'Исходные данные'!$B$1),Результаты!I78,0)</f>
        <v>0</v>
      </c>
    </row>
    <row r="79" spans="1:10" ht="15">
      <c r="A79" s="1">
        <v>2087</v>
      </c>
      <c r="B79" s="1">
        <f t="shared" si="6"/>
        <v>97</v>
      </c>
      <c r="C79" s="8">
        <f>IF(($A79-$A$7)&lt;=('Исходные данные'!$B$2-'Исходные данные'!$B$1),$C78*(1+'Исходные данные'!$B$5),0)</f>
        <v>0</v>
      </c>
      <c r="D79" s="8">
        <f>$C79*'Исходные данные'!$B$4</f>
        <v>0</v>
      </c>
      <c r="E79" s="8">
        <f t="shared" si="7"/>
        <v>6264445385.545252</v>
      </c>
      <c r="F79" s="8">
        <f>$E79*'Исходные данные'!$B$8</f>
        <v>626444538.5545253</v>
      </c>
      <c r="G79" s="8">
        <f t="shared" si="4"/>
        <v>6890889924.099777</v>
      </c>
      <c r="H79" s="8">
        <f>$H78*(1+'Исходные данные'!$B$6)</f>
        <v>1912.0726467155341</v>
      </c>
      <c r="I79" s="8">
        <f t="shared" si="5"/>
        <v>3603884.99670063</v>
      </c>
      <c r="J79" s="12">
        <f>IF(($A79-$A$7)=('Исходные данные'!$B$2-'Исходные данные'!$B$1),Результаты!I79,0)</f>
        <v>0</v>
      </c>
    </row>
    <row r="80" spans="1:10" ht="15">
      <c r="A80" s="1">
        <v>2088</v>
      </c>
      <c r="B80" s="1">
        <f t="shared" si="6"/>
        <v>98</v>
      </c>
      <c r="C80" s="8">
        <f>IF(($A80-$A$7)&lt;=('Исходные данные'!$B$2-'Исходные данные'!$B$1),$C79*(1+'Исходные данные'!$B$5),0)</f>
        <v>0</v>
      </c>
      <c r="D80" s="8">
        <f>$C80*'Исходные данные'!$B$4</f>
        <v>0</v>
      </c>
      <c r="E80" s="8">
        <f t="shared" si="7"/>
        <v>6890889924.099777</v>
      </c>
      <c r="F80" s="8">
        <f>$E80*'Исходные данные'!$B$8</f>
        <v>689088992.4099778</v>
      </c>
      <c r="G80" s="8">
        <f t="shared" si="4"/>
        <v>7579978916.509755</v>
      </c>
      <c r="H80" s="8">
        <f>$H79*(1+'Исходные данные'!$B$6)</f>
        <v>2007.676279051311</v>
      </c>
      <c r="I80" s="8">
        <f t="shared" si="5"/>
        <v>3775498.567972088</v>
      </c>
      <c r="J80" s="12">
        <f>IF(($A80-$A$7)=('Исходные данные'!$B$2-'Исходные данные'!$B$1),Результаты!I80,0)</f>
        <v>0</v>
      </c>
    </row>
    <row r="81" spans="1:10" ht="15">
      <c r="A81" s="1">
        <v>2089</v>
      </c>
      <c r="B81" s="1">
        <f t="shared" si="6"/>
        <v>99</v>
      </c>
      <c r="C81" s="8">
        <f>IF(($A81-$A$7)&lt;=('Исходные данные'!$B$2-'Исходные данные'!$B$1),$C80*(1+'Исходные данные'!$B$5),0)</f>
        <v>0</v>
      </c>
      <c r="D81" s="8">
        <f>$C81*'Исходные данные'!$B$4</f>
        <v>0</v>
      </c>
      <c r="E81" s="8">
        <f t="shared" si="7"/>
        <v>7579978916.509755</v>
      </c>
      <c r="F81" s="8">
        <f>$E81*'Исходные данные'!$B$8</f>
        <v>757997891.6509756</v>
      </c>
      <c r="G81" s="8">
        <f t="shared" si="4"/>
        <v>8337976808.16073</v>
      </c>
      <c r="H81" s="8">
        <f>$H80*(1+'Исходные данные'!$B$6)</f>
        <v>2108.060093003877</v>
      </c>
      <c r="I81" s="8">
        <f t="shared" si="5"/>
        <v>3955284.2140659965</v>
      </c>
      <c r="J81" s="12">
        <f>IF(($A81-$A$7)=('Исходные данные'!$B$2-'Исходные данные'!$B$1),Результаты!I81,0)</f>
        <v>0</v>
      </c>
    </row>
    <row r="82" spans="1:10" ht="15">
      <c r="A82" s="1">
        <v>2090</v>
      </c>
      <c r="B82" s="1">
        <f t="shared" si="6"/>
        <v>100</v>
      </c>
      <c r="C82" s="8">
        <f>IF(($A82-$A$7)&lt;=('Исходные данные'!$B$2-'Исходные данные'!$B$1),$C81*(1+'Исходные данные'!$B$5),0)</f>
        <v>0</v>
      </c>
      <c r="D82" s="8">
        <f>$C82*'Исходные данные'!$B$4</f>
        <v>0</v>
      </c>
      <c r="E82" s="8">
        <f t="shared" si="7"/>
        <v>8337976808.16073</v>
      </c>
      <c r="F82" s="8">
        <f>$E82*'Исходные данные'!$B$8</f>
        <v>833797680.8160731</v>
      </c>
      <c r="G82" s="8">
        <f t="shared" si="4"/>
        <v>9171774488.976803</v>
      </c>
      <c r="H82" s="8">
        <f>$H81*(1+'Исходные данные'!$B$6)</f>
        <v>2213.4630976540707</v>
      </c>
      <c r="I82" s="8">
        <f t="shared" si="5"/>
        <v>4143631.081402472</v>
      </c>
      <c r="J82" s="12">
        <f>IF(($A82-$A$7)=('Исходные данные'!$B$2-'Исходные данные'!$B$1),Результаты!I82,0)</f>
        <v>0</v>
      </c>
    </row>
    <row r="83" spans="1:10" ht="15">
      <c r="A83" s="1">
        <v>2091</v>
      </c>
      <c r="B83" s="1">
        <f t="shared" si="6"/>
        <v>101</v>
      </c>
      <c r="C83" s="8">
        <f>IF(($A83-$A$7)&lt;=('Исходные данные'!$B$2-'Исходные данные'!$B$1),$C82*(1+'Исходные данные'!$B$5),0)</f>
        <v>0</v>
      </c>
      <c r="D83" s="8">
        <f>$C83*'Исходные данные'!$B$4</f>
        <v>0</v>
      </c>
      <c r="E83" s="8">
        <f t="shared" si="7"/>
        <v>9171774488.976803</v>
      </c>
      <c r="F83" s="8">
        <f>$E83*'Исходные данные'!$B$8</f>
        <v>917177448.8976803</v>
      </c>
      <c r="G83" s="8">
        <f t="shared" si="4"/>
        <v>10088951937.874483</v>
      </c>
      <c r="H83" s="8">
        <f>$H82*(1+'Исходные данные'!$B$6)</f>
        <v>2324.1362525367745</v>
      </c>
      <c r="I83" s="8">
        <f t="shared" si="5"/>
        <v>4340946.847183541</v>
      </c>
      <c r="J83" s="12">
        <f>IF(($A83-$A$7)=('Исходные данные'!$B$2-'Исходные данные'!$B$1),Результаты!I83,0)</f>
        <v>0</v>
      </c>
    </row>
    <row r="84" spans="1:10" ht="15">
      <c r="A84" s="1">
        <v>2092</v>
      </c>
      <c r="B84" s="1">
        <f t="shared" si="6"/>
        <v>102</v>
      </c>
      <c r="C84" s="8">
        <f>IF(($A84-$A$7)&lt;=('Исходные данные'!$B$2-'Исходные данные'!$B$1),$C83*(1+'Исходные данные'!$B$5),0)</f>
        <v>0</v>
      </c>
      <c r="D84" s="8">
        <f>$C84*'Исходные данные'!$B$4</f>
        <v>0</v>
      </c>
      <c r="E84" s="8">
        <f t="shared" si="7"/>
        <v>10088951937.874483</v>
      </c>
      <c r="F84" s="8">
        <f>$E84*'Исходные данные'!$B$8</f>
        <v>1008895193.7874484</v>
      </c>
      <c r="G84" s="8">
        <f t="shared" si="4"/>
        <v>11097847131.661932</v>
      </c>
      <c r="H84" s="8">
        <f>$H83*(1+'Исходные данные'!$B$6)</f>
        <v>2440.343065163613</v>
      </c>
      <c r="I84" s="8">
        <f t="shared" si="5"/>
        <v>4547658.60181133</v>
      </c>
      <c r="J84" s="12">
        <f>IF(($A84-$A$7)=('Исходные данные'!$B$2-'Исходные данные'!$B$1),Результаты!I84,0)</f>
        <v>0</v>
      </c>
    </row>
    <row r="85" spans="1:10" ht="15">
      <c r="A85" s="1">
        <v>2093</v>
      </c>
      <c r="B85" s="1">
        <f t="shared" si="6"/>
        <v>103</v>
      </c>
      <c r="C85" s="8">
        <f>IF(($A85-$A$7)&lt;=('Исходные данные'!$B$2-'Исходные данные'!$B$1),$C84*(1+'Исходные данные'!$B$5),0)</f>
        <v>0</v>
      </c>
      <c r="D85" s="8">
        <f>$C85*'Исходные данные'!$B$4</f>
        <v>0</v>
      </c>
      <c r="E85" s="8">
        <f t="shared" si="7"/>
        <v>11097847131.661932</v>
      </c>
      <c r="F85" s="8">
        <f>$E85*'Исходные данные'!$B$8</f>
        <v>1109784713.1661932</v>
      </c>
      <c r="G85" s="8">
        <f t="shared" si="4"/>
        <v>12207631844.828125</v>
      </c>
      <c r="H85" s="8">
        <f>$H84*(1+'Исходные данные'!$B$6)</f>
        <v>2562.360218421794</v>
      </c>
      <c r="I85" s="8">
        <f t="shared" si="5"/>
        <v>4764213.773326155</v>
      </c>
      <c r="J85" s="12">
        <f>IF(($A85-$A$7)=('Исходные данные'!$B$2-'Исходные данные'!$B$1),Результаты!I85,0)</f>
        <v>0</v>
      </c>
    </row>
    <row r="86" spans="1:10" ht="15">
      <c r="A86" s="1">
        <v>2094</v>
      </c>
      <c r="B86" s="1">
        <f t="shared" si="6"/>
        <v>104</v>
      </c>
      <c r="C86" s="8">
        <f>IF(($A86-$A$7)&lt;=('Исходные данные'!$B$2-'Исходные данные'!$B$1),$C85*(1+'Исходные данные'!$B$5),0)</f>
        <v>0</v>
      </c>
      <c r="D86" s="8">
        <f>$C86*'Исходные данные'!$B$4</f>
        <v>0</v>
      </c>
      <c r="E86" s="8">
        <f t="shared" si="7"/>
        <v>12207631844.828125</v>
      </c>
      <c r="F86" s="8">
        <f>$E86*'Исходные данные'!$B$8</f>
        <v>1220763184.4828126</v>
      </c>
      <c r="G86" s="8">
        <f t="shared" si="4"/>
        <v>13428395029.310938</v>
      </c>
      <c r="H86" s="8">
        <f>$H85*(1+'Исходные данные'!$B$6)</f>
        <v>2690.478229342884</v>
      </c>
      <c r="I86" s="8">
        <f t="shared" si="5"/>
        <v>4991081.0958654955</v>
      </c>
      <c r="J86" s="12">
        <f>IF(($A86-$A$7)=('Исходные данные'!$B$2-'Исходные данные'!$B$1),Результаты!I86,0)</f>
        <v>0</v>
      </c>
    </row>
    <row r="87" spans="1:10" ht="15">
      <c r="A87" s="1">
        <v>2095</v>
      </c>
      <c r="B87" s="1">
        <f t="shared" si="6"/>
        <v>105</v>
      </c>
      <c r="C87" s="8">
        <f>IF(($A87-$A$7)&lt;=('Исходные данные'!$B$2-'Исходные данные'!$B$1),$C86*(1+'Исходные данные'!$B$5),0)</f>
        <v>0</v>
      </c>
      <c r="D87" s="8">
        <f>$C87*'Исходные данные'!$B$4</f>
        <v>0</v>
      </c>
      <c r="E87" s="8">
        <f t="shared" si="7"/>
        <v>13428395029.310938</v>
      </c>
      <c r="F87" s="8">
        <f>$E87*'Исходные данные'!$B$8</f>
        <v>1342839502.931094</v>
      </c>
      <c r="G87" s="8">
        <f t="shared" si="4"/>
        <v>14771234532.242031</v>
      </c>
      <c r="H87" s="8">
        <f>$H86*(1+'Исходные данные'!$B$6)</f>
        <v>2825.0021408100283</v>
      </c>
      <c r="I87" s="8">
        <f t="shared" si="5"/>
        <v>5228751.624240042</v>
      </c>
      <c r="J87" s="12">
        <f>IF(($A87-$A$7)=('Исходные данные'!$B$2-'Исходные данные'!$B$1),Результаты!I87,0)</f>
        <v>0</v>
      </c>
    </row>
    <row r="88" spans="1:10" ht="15">
      <c r="A88" s="1">
        <v>2096</v>
      </c>
      <c r="B88" s="1">
        <f t="shared" si="6"/>
        <v>106</v>
      </c>
      <c r="C88" s="8">
        <f>IF(($A88-$A$7)&lt;=('Исходные данные'!$B$2-'Исходные данные'!$B$1),$C87*(1+'Исходные данные'!$B$5),0)</f>
        <v>0</v>
      </c>
      <c r="D88" s="8">
        <f>$C88*'Исходные данные'!$B$4</f>
        <v>0</v>
      </c>
      <c r="E88" s="8">
        <f t="shared" si="7"/>
        <v>14771234532.242031</v>
      </c>
      <c r="F88" s="8">
        <f>$E88*'Исходные данные'!$B$8</f>
        <v>1477123453.224203</v>
      </c>
      <c r="G88" s="8">
        <f t="shared" si="4"/>
        <v>16248357985.466234</v>
      </c>
      <c r="H88" s="8">
        <f>$H87*(1+'Исходные данные'!$B$6)</f>
        <v>2966.25224785053</v>
      </c>
      <c r="I88" s="8">
        <f t="shared" si="5"/>
        <v>5477739.796822901</v>
      </c>
      <c r="J88" s="12">
        <f>IF(($A88-$A$7)=('Исходные данные'!$B$2-'Исходные данные'!$B$1),Результаты!I88,0)</f>
        <v>0</v>
      </c>
    </row>
    <row r="89" spans="1:10" ht="15">
      <c r="A89" s="1">
        <v>2097</v>
      </c>
      <c r="B89" s="1">
        <f t="shared" si="6"/>
        <v>107</v>
      </c>
      <c r="C89" s="8">
        <f>IF(($A89-$A$7)&lt;=('Исходные данные'!$B$2-'Исходные данные'!$B$1),$C88*(1+'Исходные данные'!$B$5),0)</f>
        <v>0</v>
      </c>
      <c r="D89" s="8">
        <f>$C89*'Исходные данные'!$B$4</f>
        <v>0</v>
      </c>
      <c r="E89" s="8">
        <f t="shared" si="7"/>
        <v>16248357985.466234</v>
      </c>
      <c r="F89" s="8">
        <f>$E89*'Исходные данные'!$B$8</f>
        <v>1624835798.5466235</v>
      </c>
      <c r="G89" s="8">
        <f t="shared" si="4"/>
        <v>17873193784.01286</v>
      </c>
      <c r="H89" s="8">
        <f>$H88*(1+'Исходные данные'!$B$6)</f>
        <v>3114.5648602430565</v>
      </c>
      <c r="I89" s="8">
        <f t="shared" si="5"/>
        <v>5738584.549052563</v>
      </c>
      <c r="J89" s="12">
        <f>IF(($A89-$A$7)=('Исходные данные'!$B$2-'Исходные данные'!$B$1),Результаты!I89,0)</f>
        <v>0</v>
      </c>
    </row>
    <row r="90" spans="1:10" ht="15">
      <c r="A90" s="1">
        <v>2098</v>
      </c>
      <c r="B90" s="1">
        <f t="shared" si="6"/>
        <v>108</v>
      </c>
      <c r="C90" s="8">
        <f>IF(($A90-$A$7)&lt;=('Исходные данные'!$B$2-'Исходные данные'!$B$1),$C89*(1+'Исходные данные'!$B$5),0)</f>
        <v>0</v>
      </c>
      <c r="D90" s="8">
        <f>$C90*'Исходные данные'!$B$4</f>
        <v>0</v>
      </c>
      <c r="E90" s="8">
        <f t="shared" si="7"/>
        <v>17873193784.01286</v>
      </c>
      <c r="F90" s="8">
        <f>$E90*'Исходные данные'!$B$8</f>
        <v>1787319378.4012861</v>
      </c>
      <c r="G90" s="8">
        <f t="shared" si="4"/>
        <v>19660513162.414146</v>
      </c>
      <c r="H90" s="8">
        <f>$H89*(1+'Исходные данные'!$B$6)</f>
        <v>3270.2931032552096</v>
      </c>
      <c r="I90" s="8">
        <f t="shared" si="5"/>
        <v>6011850.479959828</v>
      </c>
      <c r="J90" s="12">
        <f>IF(($A90-$A$7)=('Исходные данные'!$B$2-'Исходные данные'!$B$1),Результаты!I90,0)</f>
        <v>0</v>
      </c>
    </row>
    <row r="91" spans="1:10" ht="15">
      <c r="A91" s="1">
        <v>2099</v>
      </c>
      <c r="B91" s="1">
        <f t="shared" si="6"/>
        <v>109</v>
      </c>
      <c r="C91" s="8">
        <f>IF(($A91-$A$7)&lt;=('Исходные данные'!$B$2-'Исходные данные'!$B$1),$C90*(1+'Исходные данные'!$B$5),0)</f>
        <v>0</v>
      </c>
      <c r="D91" s="8">
        <f>$C91*'Исходные данные'!$B$4</f>
        <v>0</v>
      </c>
      <c r="E91" s="8">
        <f t="shared" si="7"/>
        <v>19660513162.414146</v>
      </c>
      <c r="F91" s="8">
        <f>$E91*'Исходные данные'!$B$8</f>
        <v>1966051316.2414148</v>
      </c>
      <c r="G91" s="8">
        <f t="shared" si="4"/>
        <v>21626564478.65556</v>
      </c>
      <c r="H91" s="8">
        <f>$H90*(1+'Исходные данные'!$B$6)</f>
        <v>3433.8077584179705</v>
      </c>
      <c r="I91" s="8">
        <f t="shared" si="5"/>
        <v>6298129.0742436275</v>
      </c>
      <c r="J91" s="12">
        <f>IF(($A91-$A$7)=('Исходные данные'!$B$2-'Исходные данные'!$B$1),Результаты!I91,0)</f>
        <v>0</v>
      </c>
    </row>
    <row r="92" spans="1:10" ht="15">
      <c r="A92" s="1">
        <v>2100</v>
      </c>
      <c r="B92" s="1">
        <f t="shared" si="6"/>
        <v>110</v>
      </c>
      <c r="C92" s="8">
        <f>IF(($A92-$A$7)&lt;=('Исходные данные'!$B$2-'Исходные данные'!$B$1),$C91*(1+'Исходные данные'!$B$5),0)</f>
        <v>0</v>
      </c>
      <c r="D92" s="8">
        <f>$C92*'Исходные данные'!$B$4</f>
        <v>0</v>
      </c>
      <c r="E92" s="8">
        <f t="shared" si="7"/>
        <v>21626564478.65556</v>
      </c>
      <c r="F92" s="8">
        <f>$E92*'Исходные данные'!$B$8</f>
        <v>2162656447.8655562</v>
      </c>
      <c r="G92" s="8">
        <f t="shared" si="4"/>
        <v>23789220926.521114</v>
      </c>
      <c r="H92" s="8">
        <f>$H91*(1+'Исходные данные'!$B$6)</f>
        <v>3605.498146338869</v>
      </c>
      <c r="I92" s="8">
        <f t="shared" si="5"/>
        <v>6598039.982540944</v>
      </c>
      <c r="J92" s="12">
        <f>IF(($A92-$A$7)=('Исходные данные'!$B$2-'Исходные данные'!$B$1),Результаты!I92,0)</f>
        <v>0</v>
      </c>
    </row>
    <row r="93" spans="1:10" ht="15">
      <c r="A93" s="1">
        <v>2101</v>
      </c>
      <c r="B93" s="1">
        <f t="shared" si="6"/>
        <v>111</v>
      </c>
      <c r="C93" s="8">
        <f>IF(($A93-$A$7)&lt;=('Исходные данные'!$B$2-'Исходные данные'!$B$1),$C92*(1+'Исходные данные'!$B$5),0)</f>
        <v>0</v>
      </c>
      <c r="D93" s="8">
        <f>$C93*'Исходные данные'!$B$4</f>
        <v>0</v>
      </c>
      <c r="E93" s="8">
        <f t="shared" si="7"/>
        <v>23789220926.521114</v>
      </c>
      <c r="F93" s="8">
        <f>$E93*'Исходные данные'!$B$8</f>
        <v>2378922092.6521115</v>
      </c>
      <c r="G93" s="8">
        <f t="shared" si="4"/>
        <v>26168143019.173225</v>
      </c>
      <c r="H93" s="8">
        <f>$H92*(1+'Исходные данные'!$B$6)</f>
        <v>3785.7730536558124</v>
      </c>
      <c r="I93" s="8">
        <f t="shared" si="5"/>
        <v>6912232.36266194</v>
      </c>
      <c r="J93" s="12">
        <f>IF(($A93-$A$7)=('Исходные данные'!$B$2-'Исходные данные'!$B$1),Результаты!I93,0)</f>
        <v>0</v>
      </c>
    </row>
    <row r="94" spans="1:10" ht="15">
      <c r="A94" s="1">
        <v>2102</v>
      </c>
      <c r="B94" s="1">
        <f t="shared" si="6"/>
        <v>112</v>
      </c>
      <c r="C94" s="8">
        <f>IF(($A94-$A$7)&lt;=('Исходные данные'!$B$2-'Исходные данные'!$B$1),$C93*(1+'Исходные данные'!$B$5),0)</f>
        <v>0</v>
      </c>
      <c r="D94" s="8">
        <f>$C94*'Исходные данные'!$B$4</f>
        <v>0</v>
      </c>
      <c r="E94" s="8">
        <f t="shared" si="7"/>
        <v>26168143019.173225</v>
      </c>
      <c r="F94" s="8">
        <f>$E94*'Исходные данные'!$B$8</f>
        <v>2616814301.9173226</v>
      </c>
      <c r="G94" s="8">
        <f t="shared" si="4"/>
        <v>28784957321.09055</v>
      </c>
      <c r="H94" s="8">
        <f>$H93*(1+'Исходные данные'!$B$6)</f>
        <v>3975.061706338603</v>
      </c>
      <c r="I94" s="8">
        <f t="shared" si="5"/>
        <v>7241386.284693462</v>
      </c>
      <c r="J94" s="12">
        <f>IF(($A94-$A$7)=('Исходные данные'!$B$2-'Исходные данные'!$B$1),Результаты!I94,0)</f>
        <v>0</v>
      </c>
    </row>
    <row r="95" spans="1:10" ht="15">
      <c r="A95" s="1">
        <v>2103</v>
      </c>
      <c r="B95" s="1">
        <f t="shared" si="6"/>
        <v>113</v>
      </c>
      <c r="C95" s="8">
        <f>IF(($A95-$A$7)&lt;=('Исходные данные'!$B$2-'Исходные данные'!$B$1),$C94*(1+'Исходные данные'!$B$5),0)</f>
        <v>0</v>
      </c>
      <c r="D95" s="8">
        <f>$C95*'Исходные данные'!$B$4</f>
        <v>0</v>
      </c>
      <c r="E95" s="8">
        <f t="shared" si="7"/>
        <v>28784957321.09055</v>
      </c>
      <c r="F95" s="8">
        <f>$E95*'Исходные данные'!$B$8</f>
        <v>2878495732.109055</v>
      </c>
      <c r="G95" s="8">
        <f t="shared" si="4"/>
        <v>31663453053.199604</v>
      </c>
      <c r="H95" s="8">
        <f>$H94*(1+'Исходные данные'!$B$6)</f>
        <v>4173.814791655534</v>
      </c>
      <c r="I95" s="8">
        <f t="shared" si="5"/>
        <v>7586214.203012197</v>
      </c>
      <c r="J95" s="12">
        <f>IF(($A95-$A$7)=('Исходные данные'!$B$2-'Исходные данные'!$B$1),Результаты!I95,0)</f>
        <v>0</v>
      </c>
    </row>
    <row r="96" spans="1:10" ht="15">
      <c r="A96" s="1">
        <v>2104</v>
      </c>
      <c r="B96" s="1">
        <f t="shared" si="6"/>
        <v>114</v>
      </c>
      <c r="C96" s="8">
        <f>IF(($A96-$A$7)&lt;=('Исходные данные'!$B$2-'Исходные данные'!$B$1),$C95*(1+'Исходные данные'!$B$5),0)</f>
        <v>0</v>
      </c>
      <c r="D96" s="8">
        <f>$C96*'Исходные данные'!$B$4</f>
        <v>0</v>
      </c>
      <c r="E96" s="8">
        <f t="shared" si="7"/>
        <v>31663453053.199604</v>
      </c>
      <c r="F96" s="8">
        <f>$E96*'Исходные данные'!$B$8</f>
        <v>3166345305.3199606</v>
      </c>
      <c r="G96" s="8">
        <f t="shared" si="4"/>
        <v>34829798358.51956</v>
      </c>
      <c r="H96" s="8">
        <f>$H95*(1+'Исходные данные'!$B$6)</f>
        <v>4382.50553123831</v>
      </c>
      <c r="I96" s="8">
        <f t="shared" si="5"/>
        <v>7947462.49839373</v>
      </c>
      <c r="J96" s="12">
        <f>IF(($A96-$A$7)=('Исходные данные'!$B$2-'Исходные данные'!$B$1),Результаты!I96,0)</f>
        <v>0</v>
      </c>
    </row>
    <row r="97" spans="1:10" ht="15">
      <c r="A97" s="1">
        <v>2105</v>
      </c>
      <c r="B97" s="1">
        <f t="shared" si="6"/>
        <v>115</v>
      </c>
      <c r="C97" s="8">
        <f>IF(($A97-$A$7)&lt;=('Исходные данные'!$B$2-'Исходные данные'!$B$1),$C96*(1+'Исходные данные'!$B$5),0)</f>
        <v>0</v>
      </c>
      <c r="D97" s="8">
        <f>$C97*'Исходные данные'!$B$4</f>
        <v>0</v>
      </c>
      <c r="E97" s="8">
        <f t="shared" si="7"/>
        <v>34829798358.51956</v>
      </c>
      <c r="F97" s="8">
        <f>$E97*'Исходные данные'!$B$8</f>
        <v>3482979835.8519564</v>
      </c>
      <c r="G97" s="8">
        <f t="shared" si="4"/>
        <v>38312778194.37152</v>
      </c>
      <c r="H97" s="8">
        <f>$H96*(1+'Исходные данные'!$B$6)</f>
        <v>4601.630807800226</v>
      </c>
      <c r="I97" s="8">
        <f t="shared" si="5"/>
        <v>8325913.093555337</v>
      </c>
      <c r="J97" s="12">
        <f>IF(($A97-$A$7)=('Исходные данные'!$B$2-'Исходные данные'!$B$1),Результаты!I97,0)</f>
        <v>0</v>
      </c>
    </row>
    <row r="98" spans="1:10" ht="15">
      <c r="A98" s="1">
        <v>2106</v>
      </c>
      <c r="B98" s="1">
        <f t="shared" si="6"/>
        <v>116</v>
      </c>
      <c r="C98" s="8">
        <f>IF(($A98-$A$7)&lt;=('Исходные данные'!$B$2-'Исходные данные'!$B$1),$C97*(1+'Исходные данные'!$B$5),0)</f>
        <v>0</v>
      </c>
      <c r="D98" s="8">
        <f>$C98*'Исходные данные'!$B$4</f>
        <v>0</v>
      </c>
      <c r="E98" s="8">
        <f t="shared" si="7"/>
        <v>38312778194.37152</v>
      </c>
      <c r="F98" s="8">
        <f>$E98*'Исходные данные'!$B$8</f>
        <v>3831277819.4371524</v>
      </c>
      <c r="G98" s="8">
        <f t="shared" si="4"/>
        <v>42144056013.80867</v>
      </c>
      <c r="H98" s="8">
        <f>$H97*(1+'Исходные данные'!$B$6)</f>
        <v>4831.712348190237</v>
      </c>
      <c r="I98" s="8">
        <f t="shared" si="5"/>
        <v>8722385.1456294</v>
      </c>
      <c r="J98" s="12">
        <f>IF(($A98-$A$7)=('Исходные данные'!$B$2-'Исходные данные'!$B$1),Результаты!I98,0)</f>
        <v>0</v>
      </c>
    </row>
    <row r="99" spans="1:10" ht="15">
      <c r="A99" s="1">
        <v>2107</v>
      </c>
      <c r="B99" s="1">
        <f t="shared" si="6"/>
        <v>117</v>
      </c>
      <c r="C99" s="8">
        <f>IF(($A99-$A$7)&lt;=('Исходные данные'!$B$2-'Исходные данные'!$B$1),$C98*(1+'Исходные данные'!$B$5),0)</f>
        <v>0</v>
      </c>
      <c r="D99" s="8">
        <f>$C99*'Исходные данные'!$B$4</f>
        <v>0</v>
      </c>
      <c r="E99" s="8">
        <f t="shared" si="7"/>
        <v>42144056013.80867</v>
      </c>
      <c r="F99" s="8">
        <f>$E99*'Исходные данные'!$B$8</f>
        <v>4214405601.380867</v>
      </c>
      <c r="G99" s="8">
        <f t="shared" si="4"/>
        <v>46358461615.18954</v>
      </c>
      <c r="H99" s="8">
        <f>$H98*(1+'Исходные данные'!$B$6)</f>
        <v>5073.29796559975</v>
      </c>
      <c r="I99" s="8">
        <f t="shared" si="5"/>
        <v>9137736.819230799</v>
      </c>
      <c r="J99" s="12">
        <f>IF(($A99-$A$7)=('Исходные данные'!$B$2-'Исходные данные'!$B$1),Результаты!I99,0)</f>
        <v>0</v>
      </c>
    </row>
    <row r="100" spans="1:10" ht="15">
      <c r="A100" s="1">
        <v>2108</v>
      </c>
      <c r="B100" s="1">
        <f t="shared" si="6"/>
        <v>118</v>
      </c>
      <c r="C100" s="8">
        <f>IF(($A100-$A$7)&lt;=('Исходные данные'!$B$2-'Исходные данные'!$B$1),$C99*(1+'Исходные данные'!$B$5),0)</f>
        <v>0</v>
      </c>
      <c r="D100" s="8">
        <f>$C100*'Исходные данные'!$B$4</f>
        <v>0</v>
      </c>
      <c r="E100" s="8">
        <f t="shared" si="7"/>
        <v>46358461615.18954</v>
      </c>
      <c r="F100" s="8">
        <f>$E100*'Исходные данные'!$B$8</f>
        <v>4635846161.518954</v>
      </c>
      <c r="G100" s="8">
        <f t="shared" si="4"/>
        <v>50994307776.70849</v>
      </c>
      <c r="H100" s="8">
        <f>$H99*(1+'Исходные данные'!$B$6)</f>
        <v>5326.962863879738</v>
      </c>
      <c r="I100" s="8">
        <f t="shared" si="5"/>
        <v>9572867.143956073</v>
      </c>
      <c r="J100" s="12">
        <f>IF(($A100-$A$7)=('Исходные данные'!$B$2-'Исходные данные'!$B$1),Результаты!I100,0)</f>
        <v>0</v>
      </c>
    </row>
    <row r="101" spans="1:10" ht="15">
      <c r="A101" s="1">
        <v>2109</v>
      </c>
      <c r="B101" s="1">
        <f t="shared" si="6"/>
        <v>119</v>
      </c>
      <c r="C101" s="8">
        <f>IF(($A101-$A$7)&lt;=('Исходные данные'!$B$2-'Исходные данные'!$B$1),$C100*(1+'Исходные данные'!$B$5),0)</f>
        <v>0</v>
      </c>
      <c r="D101" s="8">
        <f>$C101*'Исходные данные'!$B$4</f>
        <v>0</v>
      </c>
      <c r="E101" s="8">
        <f t="shared" si="7"/>
        <v>50994307776.70849</v>
      </c>
      <c r="F101" s="8">
        <f>$E101*'Исходные данные'!$B$8</f>
        <v>5099430777.670849</v>
      </c>
      <c r="G101" s="8">
        <f t="shared" si="4"/>
        <v>56093738554.37933</v>
      </c>
      <c r="H101" s="8">
        <f>$H100*(1+'Исходные данные'!$B$6)</f>
        <v>5593.311007073725</v>
      </c>
      <c r="I101" s="8">
        <f t="shared" si="5"/>
        <v>10028717.960334932</v>
      </c>
      <c r="J101" s="12">
        <f>IF(($A101-$A$7)=('Исходные данные'!$B$2-'Исходные данные'!$B$1),Результаты!I101,0)</f>
        <v>0</v>
      </c>
    </row>
    <row r="102" spans="1:10" ht="15">
      <c r="A102" s="1">
        <v>2110</v>
      </c>
      <c r="B102" s="1">
        <f t="shared" si="6"/>
        <v>120</v>
      </c>
      <c r="C102" s="8">
        <f>IF(($A102-$A$7)&lt;=('Исходные данные'!$B$2-'Исходные данные'!$B$1),$C101*(1+'Исходные данные'!$B$5),0)</f>
        <v>0</v>
      </c>
      <c r="D102" s="8">
        <f>$C102*'Исходные данные'!$B$4</f>
        <v>0</v>
      </c>
      <c r="E102" s="8">
        <f t="shared" si="7"/>
        <v>56093738554.37933</v>
      </c>
      <c r="F102" s="8">
        <f>$E102*'Исходные данные'!$B$8</f>
        <v>5609373855.437934</v>
      </c>
      <c r="G102" s="8">
        <f t="shared" si="4"/>
        <v>61703112409.81727</v>
      </c>
      <c r="H102" s="8">
        <f>$H101*(1+'Исходные данные'!$B$6)</f>
        <v>5872.9765574274115</v>
      </c>
      <c r="I102" s="8">
        <f t="shared" si="5"/>
        <v>10506275.958446119</v>
      </c>
      <c r="J102" s="12">
        <f>IF(($A102-$A$7)=('Исходные данные'!$B$2-'Исходные данные'!$B$1),Результаты!I102,0)</f>
        <v>0</v>
      </c>
    </row>
    <row r="103" spans="1:10" ht="15">
      <c r="A103" s="1">
        <v>2111</v>
      </c>
      <c r="B103" s="1">
        <f t="shared" si="6"/>
        <v>121</v>
      </c>
      <c r="C103" s="8">
        <f>IF(($A103-$A$7)&lt;=('Исходные данные'!$B$2-'Исходные данные'!$B$1),$C102*(1+'Исходные данные'!$B$5),0)</f>
        <v>0</v>
      </c>
      <c r="D103" s="8">
        <f>$C103*'Исходные данные'!$B$4</f>
        <v>0</v>
      </c>
      <c r="E103" s="8">
        <f t="shared" si="7"/>
        <v>61703112409.81727</v>
      </c>
      <c r="F103" s="8">
        <f>$E103*'Исходные данные'!$B$8</f>
        <v>6170311240.981728</v>
      </c>
      <c r="G103" s="8">
        <f t="shared" si="4"/>
        <v>67873423650.798996</v>
      </c>
      <c r="H103" s="8">
        <f>$H102*(1+'Исходные данные'!$B$6)</f>
        <v>6166.625385298782</v>
      </c>
      <c r="I103" s="8">
        <f t="shared" si="5"/>
        <v>11006574.81361022</v>
      </c>
      <c r="J103" s="12">
        <f>IF(($A103-$A$7)=('Исходные данные'!$B$2-'Исходные данные'!$B$1),Результаты!I103,0)</f>
        <v>0</v>
      </c>
    </row>
    <row r="104" spans="1:10" ht="15">
      <c r="A104" s="1">
        <v>2112</v>
      </c>
      <c r="B104" s="1">
        <f t="shared" si="6"/>
        <v>122</v>
      </c>
      <c r="C104" s="8">
        <f>IF(($A104-$A$7)&lt;=('Исходные данные'!$B$2-'Исходные данные'!$B$1),$C103*(1+'Исходные данные'!$B$5),0)</f>
        <v>0</v>
      </c>
      <c r="D104" s="8">
        <f>$C104*'Исходные данные'!$B$4</f>
        <v>0</v>
      </c>
      <c r="E104" s="8">
        <f t="shared" si="7"/>
        <v>67873423650.798996</v>
      </c>
      <c r="F104" s="8">
        <f>$E104*'Исходные данные'!$B$8</f>
        <v>6787342365.0799</v>
      </c>
      <c r="G104" s="8">
        <f t="shared" si="4"/>
        <v>74660766015.87889</v>
      </c>
      <c r="H104" s="8">
        <f>$H103*(1+'Исходные данные'!$B$6)</f>
        <v>6474.956654563722</v>
      </c>
      <c r="I104" s="8">
        <f t="shared" si="5"/>
        <v>11530697.423782134</v>
      </c>
      <c r="J104" s="12">
        <f>IF(($A104-$A$7)=('Исходные данные'!$B$2-'Исходные данные'!$B$1),Результаты!I104,0)</f>
        <v>0</v>
      </c>
    </row>
    <row r="105" spans="1:10" ht="15">
      <c r="A105" s="1">
        <v>2113</v>
      </c>
      <c r="B105" s="1">
        <f t="shared" si="6"/>
        <v>123</v>
      </c>
      <c r="C105" s="8">
        <f>IF(($A105-$A$7)&lt;=('Исходные данные'!$B$2-'Исходные данные'!$B$1),$C104*(1+'Исходные данные'!$B$5),0)</f>
        <v>0</v>
      </c>
      <c r="D105" s="8">
        <f>$C105*'Исходные данные'!$B$4</f>
        <v>0</v>
      </c>
      <c r="E105" s="8">
        <f t="shared" si="7"/>
        <v>74660766015.87889</v>
      </c>
      <c r="F105" s="8">
        <f>$E105*'Исходные данные'!$B$8</f>
        <v>7466076601.58789</v>
      </c>
      <c r="G105" s="8">
        <f t="shared" si="4"/>
        <v>82126842617.46678</v>
      </c>
      <c r="H105" s="8">
        <f>$H104*(1+'Исходные данные'!$B$6)</f>
        <v>6798.704487291908</v>
      </c>
      <c r="I105" s="8">
        <f t="shared" si="5"/>
        <v>12079778.253486045</v>
      </c>
      <c r="J105" s="12">
        <f>IF(($A105-$A$7)=('Исходные данные'!$B$2-'Исходные данные'!$B$1),Результаты!I105,0)</f>
        <v>0</v>
      </c>
    </row>
    <row r="106" spans="1:10" ht="15">
      <c r="A106" s="1">
        <v>2114</v>
      </c>
      <c r="B106" s="1">
        <f t="shared" si="6"/>
        <v>124</v>
      </c>
      <c r="C106" s="8">
        <f>IF(($A106-$A$7)&lt;=('Исходные данные'!$B$2-'Исходные данные'!$B$1),$C105*(1+'Исходные данные'!$B$5),0)</f>
        <v>0</v>
      </c>
      <c r="D106" s="8">
        <f>$C106*'Исходные данные'!$B$4</f>
        <v>0</v>
      </c>
      <c r="E106" s="8">
        <f t="shared" si="7"/>
        <v>82126842617.46678</v>
      </c>
      <c r="F106" s="8">
        <f>$E106*'Исходные данные'!$B$8</f>
        <v>8212684261.746678</v>
      </c>
      <c r="G106" s="8">
        <f t="shared" si="4"/>
        <v>90339526879.21346</v>
      </c>
      <c r="H106" s="8">
        <f>$H105*(1+'Исходные данные'!$B$6)</f>
        <v>7138.639711656503</v>
      </c>
      <c r="I106" s="8">
        <f t="shared" si="5"/>
        <v>12655005.789366333</v>
      </c>
      <c r="J106" s="12">
        <f>IF(($A106-$A$7)=('Исходные данные'!$B$2-'Исходные данные'!$B$1),Результаты!I106,0)</f>
        <v>0</v>
      </c>
    </row>
    <row r="107" spans="1:10" ht="15">
      <c r="A107" s="1">
        <v>2115</v>
      </c>
      <c r="B107" s="1">
        <f t="shared" si="6"/>
        <v>125</v>
      </c>
      <c r="C107" s="8">
        <f>IF(($A107-$A$7)&lt;=('Исходные данные'!$B$2-'Исходные данные'!$B$1),$C106*(1+'Исходные данные'!$B$5),0)</f>
        <v>0</v>
      </c>
      <c r="D107" s="8">
        <f>$C107*'Исходные данные'!$B$4</f>
        <v>0</v>
      </c>
      <c r="E107" s="8">
        <f t="shared" si="7"/>
        <v>90339526879.21346</v>
      </c>
      <c r="F107" s="8">
        <f>$E107*'Исходные данные'!$B$8</f>
        <v>9033952687.921347</v>
      </c>
      <c r="G107" s="8">
        <f t="shared" si="4"/>
        <v>99373479567.1348</v>
      </c>
      <c r="H107" s="8">
        <f>$H106*(1+'Исходные данные'!$B$6)</f>
        <v>7495.571697239328</v>
      </c>
      <c r="I107" s="8">
        <f t="shared" si="5"/>
        <v>13257625.11266949</v>
      </c>
      <c r="J107" s="12">
        <f>IF(($A107-$A$7)=('Исходные данные'!$B$2-'Исходные данные'!$B$1),Результаты!I107,0)</f>
        <v>0</v>
      </c>
    </row>
    <row r="108" ht="15">
      <c r="J108" s="12">
        <f>SUM(J8:J107)</f>
        <v>1026312.218707743</v>
      </c>
    </row>
    <row r="110" spans="1:10" ht="49.5" customHeight="1">
      <c r="A110" s="18" t="s">
        <v>23</v>
      </c>
      <c r="B110" s="19"/>
      <c r="C110" s="19"/>
      <c r="D110" s="19"/>
      <c r="E110" s="19"/>
      <c r="F110" s="19"/>
      <c r="G110" s="19"/>
      <c r="H110" s="19"/>
      <c r="I110" s="19"/>
      <c r="J110" s="19"/>
    </row>
  </sheetData>
  <sheetProtection password="EFD2" sheet="1" formatCells="0" formatColumns="0" formatRows="0" insertColumns="0" insertRows="0" insertHyperlinks="0" deleteColumns="0" deleteRows="0" sort="0" autoFilter="0" pivotTables="0"/>
  <mergeCells count="3">
    <mergeCell ref="A2:C2"/>
    <mergeCell ref="A3:C3"/>
    <mergeCell ref="A110:J110"/>
  </mergeCells>
  <hyperlinks>
    <hyperlink ref="A110" r:id="rId1" display="www.kadrof.ru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dcterms:created xsi:type="dcterms:W3CDTF">2015-07-08T07:17:06Z</dcterms:created>
  <dcterms:modified xsi:type="dcterms:W3CDTF">2015-07-08T10:03:07Z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